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tilskudsprojekter\Seges\Tilskudsprojekter\2023\160_PlanteMiljoe\7893_PAF_Succes_med_CA_AVV\02_Leverancer\Er uploadet til finasieringssite\"/>
    </mc:Choice>
  </mc:AlternateContent>
  <xr:revisionPtr revIDLastSave="0" documentId="8_{ECC69770-841B-40CC-9478-A116EBAD5855}" xr6:coauthVersionLast="47" xr6:coauthVersionMax="47" xr10:uidLastSave="{00000000-0000-0000-0000-000000000000}"/>
  <bookViews>
    <workbookView xWindow="-120" yWindow="-120" windowWidth="29040" windowHeight="15720" xr2:uid="{00000000-000D-0000-FFFF-FFFF00000000}"/>
  </bookViews>
  <sheets>
    <sheet name="Tilpasning omkostninger" sheetId="3" r:id="rId1"/>
    <sheet name="Uden husdyrgødning" sheetId="1" r:id="rId2"/>
    <sheet name="Med husdyrgødning" sheetId="2" r:id="rId3"/>
  </sheets>
  <definedNames>
    <definedName name="_Afg07">'Tilpasning omkostninger'!$P$316:$CK$369</definedName>
    <definedName name="Alt1nr">'Tilpasning omkostninger'!$CT$167</definedName>
    <definedName name="Hdgnr">'Tilpasning omkostninger'!$CS$42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3" l="1"/>
  <c r="M41" i="3"/>
  <c r="M40" i="3"/>
  <c r="M39" i="3"/>
  <c r="M38" i="3"/>
  <c r="C46" i="3" l="1"/>
  <c r="C41" i="3"/>
  <c r="C40" i="3"/>
  <c r="C38" i="3"/>
  <c r="E130" i="2"/>
  <c r="L130" i="2"/>
  <c r="W113" i="2"/>
  <c r="L85" i="2"/>
  <c r="L163" i="1"/>
  <c r="E163" i="1"/>
  <c r="L217" i="2" l="1"/>
  <c r="L214" i="2"/>
  <c r="L173" i="2"/>
  <c r="L129" i="2"/>
  <c r="L126" i="2"/>
  <c r="L84" i="2"/>
  <c r="L83" i="2"/>
  <c r="L82" i="2"/>
  <c r="L29" i="2"/>
  <c r="L27" i="2"/>
  <c r="L28" i="2"/>
  <c r="L221" i="2"/>
  <c r="L220" i="2"/>
  <c r="L219" i="2"/>
  <c r="L218" i="2"/>
  <c r="L216" i="2"/>
  <c r="L215" i="2"/>
  <c r="L209" i="2"/>
  <c r="L202" i="2"/>
  <c r="L201" i="2"/>
  <c r="L197" i="2"/>
  <c r="L198" i="2" s="1"/>
  <c r="L179" i="2"/>
  <c r="L178" i="2"/>
  <c r="L177" i="2"/>
  <c r="L176" i="2"/>
  <c r="L175" i="2"/>
  <c r="L174" i="2"/>
  <c r="L172" i="2"/>
  <c r="L171" i="2"/>
  <c r="L166" i="2"/>
  <c r="L160" i="2"/>
  <c r="L159" i="2"/>
  <c r="L155" i="2"/>
  <c r="L154" i="2"/>
  <c r="L136" i="2"/>
  <c r="L135" i="2"/>
  <c r="L134" i="2"/>
  <c r="L133" i="2"/>
  <c r="L132" i="2"/>
  <c r="L131" i="2"/>
  <c r="L128" i="2"/>
  <c r="L127" i="2"/>
  <c r="L116" i="2"/>
  <c r="L115" i="2"/>
  <c r="L111" i="2"/>
  <c r="L110" i="2"/>
  <c r="L92" i="2"/>
  <c r="L91" i="2"/>
  <c r="L90" i="2"/>
  <c r="L89" i="2"/>
  <c r="L88" i="2"/>
  <c r="L87" i="2"/>
  <c r="L86" i="2"/>
  <c r="L72" i="2"/>
  <c r="L71" i="2"/>
  <c r="L67" i="2"/>
  <c r="L66" i="2"/>
  <c r="L68" i="2" s="1"/>
  <c r="L35" i="2"/>
  <c r="L34" i="2"/>
  <c r="L33" i="2"/>
  <c r="L32" i="2"/>
  <c r="L31" i="2"/>
  <c r="L30" i="2"/>
  <c r="L17" i="2"/>
  <c r="L23" i="2" s="1"/>
  <c r="L13" i="2"/>
  <c r="L12" i="2"/>
  <c r="L287" i="1"/>
  <c r="L286" i="1"/>
  <c r="L285" i="1"/>
  <c r="L249" i="1"/>
  <c r="L248" i="1"/>
  <c r="L247" i="1"/>
  <c r="L205" i="1"/>
  <c r="L161" i="1"/>
  <c r="L160" i="1"/>
  <c r="L159" i="1"/>
  <c r="L118" i="1"/>
  <c r="L292" i="1"/>
  <c r="L291" i="1"/>
  <c r="L290" i="1"/>
  <c r="L289" i="1"/>
  <c r="L288" i="1"/>
  <c r="L277" i="1"/>
  <c r="L276" i="1"/>
  <c r="L275" i="1"/>
  <c r="L272" i="1"/>
  <c r="L271" i="1"/>
  <c r="L253" i="1"/>
  <c r="L252" i="1"/>
  <c r="L251" i="1"/>
  <c r="L250" i="1"/>
  <c r="L242" i="1"/>
  <c r="L236" i="1"/>
  <c r="L235" i="1"/>
  <c r="L234" i="1"/>
  <c r="L233" i="1"/>
  <c r="L229" i="1"/>
  <c r="L230" i="1" s="1"/>
  <c r="L211" i="1"/>
  <c r="L210" i="1"/>
  <c r="L209" i="1"/>
  <c r="L208" i="1"/>
  <c r="L207" i="1"/>
  <c r="L206" i="1"/>
  <c r="L204" i="1"/>
  <c r="L199" i="1"/>
  <c r="L194" i="1"/>
  <c r="L193" i="1"/>
  <c r="L192" i="1"/>
  <c r="L191" i="1"/>
  <c r="L187" i="1"/>
  <c r="L186" i="1"/>
  <c r="L168" i="1"/>
  <c r="L167" i="1"/>
  <c r="L166" i="1"/>
  <c r="L165" i="1"/>
  <c r="L164" i="1"/>
  <c r="L162" i="1"/>
  <c r="L150" i="1"/>
  <c r="L149" i="1"/>
  <c r="L148" i="1"/>
  <c r="L147" i="1"/>
  <c r="L143" i="1"/>
  <c r="L142" i="1"/>
  <c r="L144" i="1" s="1"/>
  <c r="L124" i="1"/>
  <c r="L123" i="1"/>
  <c r="L122" i="1"/>
  <c r="L121" i="1"/>
  <c r="L120" i="1"/>
  <c r="L119" i="1"/>
  <c r="L117" i="1"/>
  <c r="L116" i="1"/>
  <c r="L107" i="1"/>
  <c r="L106" i="1"/>
  <c r="L105" i="1"/>
  <c r="L104" i="1"/>
  <c r="L100" i="1"/>
  <c r="L99" i="1"/>
  <c r="L81" i="1"/>
  <c r="L80" i="1"/>
  <c r="L79" i="1"/>
  <c r="L78" i="1"/>
  <c r="L77" i="1"/>
  <c r="L76" i="1"/>
  <c r="L75" i="1"/>
  <c r="L74" i="1"/>
  <c r="L73" i="1"/>
  <c r="L64" i="1"/>
  <c r="L63" i="1"/>
  <c r="L62" i="1"/>
  <c r="L61" i="1"/>
  <c r="L57" i="1"/>
  <c r="L56" i="1"/>
  <c r="L38" i="1"/>
  <c r="L37" i="1"/>
  <c r="L36" i="1"/>
  <c r="L35" i="1"/>
  <c r="L34" i="1"/>
  <c r="L33" i="1"/>
  <c r="L32" i="1"/>
  <c r="L31" i="1"/>
  <c r="L30" i="1"/>
  <c r="L21" i="1"/>
  <c r="L20" i="1"/>
  <c r="L19" i="1"/>
  <c r="L18" i="1"/>
  <c r="L14" i="1"/>
  <c r="L13" i="1"/>
  <c r="E220" i="2"/>
  <c r="E219" i="2"/>
  <c r="E218" i="2"/>
  <c r="E217" i="2"/>
  <c r="E216" i="2"/>
  <c r="E215" i="2"/>
  <c r="E214" i="2"/>
  <c r="E213" i="2"/>
  <c r="E208" i="2"/>
  <c r="E201" i="2"/>
  <c r="E200" i="2"/>
  <c r="E196" i="2"/>
  <c r="E197" i="2" s="1"/>
  <c r="E178" i="2"/>
  <c r="E177" i="2"/>
  <c r="E176" i="2"/>
  <c r="E175" i="2"/>
  <c r="E174" i="2"/>
  <c r="E173" i="2"/>
  <c r="E172" i="2"/>
  <c r="E171" i="2"/>
  <c r="E170" i="2"/>
  <c r="E165" i="2"/>
  <c r="E159" i="2"/>
  <c r="E158" i="2"/>
  <c r="E154" i="2"/>
  <c r="E153" i="2"/>
  <c r="E135" i="2"/>
  <c r="E134" i="2"/>
  <c r="E133" i="2"/>
  <c r="E132" i="2"/>
  <c r="E131" i="2"/>
  <c r="E129" i="2"/>
  <c r="E128" i="2"/>
  <c r="E127" i="2"/>
  <c r="E126" i="2"/>
  <c r="E125" i="2"/>
  <c r="E115" i="2"/>
  <c r="E114" i="2"/>
  <c r="E121" i="2" s="1"/>
  <c r="E110" i="2"/>
  <c r="E109" i="2"/>
  <c r="E91" i="2"/>
  <c r="E90" i="2"/>
  <c r="E89" i="2"/>
  <c r="E88" i="2"/>
  <c r="E87" i="2"/>
  <c r="E86" i="2"/>
  <c r="E85" i="2"/>
  <c r="E84" i="2"/>
  <c r="E83" i="2"/>
  <c r="E82" i="2"/>
  <c r="E72" i="2"/>
  <c r="E71" i="2"/>
  <c r="E67" i="2"/>
  <c r="E66" i="2"/>
  <c r="E68" i="2" s="1"/>
  <c r="E35" i="2"/>
  <c r="E34" i="2"/>
  <c r="E33" i="2"/>
  <c r="E32" i="2"/>
  <c r="E31" i="2"/>
  <c r="E30" i="2"/>
  <c r="E29" i="2"/>
  <c r="E28" i="2"/>
  <c r="E27" i="2"/>
  <c r="E17" i="2"/>
  <c r="E23" i="2" s="1"/>
  <c r="E13" i="2"/>
  <c r="E12" i="2"/>
  <c r="E292" i="1"/>
  <c r="E291" i="1"/>
  <c r="E290" i="1"/>
  <c r="E289" i="1"/>
  <c r="E288" i="1"/>
  <c r="E287" i="1"/>
  <c r="E286" i="1"/>
  <c r="E285" i="1"/>
  <c r="E277" i="1"/>
  <c r="E276" i="1"/>
  <c r="E275" i="1"/>
  <c r="E271" i="1"/>
  <c r="E272" i="1" s="1"/>
  <c r="E253" i="1"/>
  <c r="E252" i="1"/>
  <c r="E251" i="1"/>
  <c r="E250" i="1"/>
  <c r="E249" i="1"/>
  <c r="E248" i="1"/>
  <c r="E247" i="1"/>
  <c r="E242" i="1"/>
  <c r="E236" i="1"/>
  <c r="E235" i="1"/>
  <c r="E234" i="1"/>
  <c r="E233" i="1"/>
  <c r="E229" i="1"/>
  <c r="E230" i="1" s="1"/>
  <c r="E211" i="1"/>
  <c r="E210" i="1"/>
  <c r="E209" i="1"/>
  <c r="E208" i="1"/>
  <c r="E207" i="1"/>
  <c r="E206" i="1"/>
  <c r="E205" i="1"/>
  <c r="E204" i="1"/>
  <c r="E199" i="1"/>
  <c r="E194" i="1"/>
  <c r="E193" i="1"/>
  <c r="E192" i="1"/>
  <c r="E191" i="1"/>
  <c r="E187" i="1"/>
  <c r="E186" i="1"/>
  <c r="E168" i="1"/>
  <c r="E167" i="1"/>
  <c r="E166" i="1"/>
  <c r="E165" i="1"/>
  <c r="E164" i="1"/>
  <c r="E162" i="1"/>
  <c r="E161" i="1"/>
  <c r="E160" i="1"/>
  <c r="E159" i="1"/>
  <c r="E150" i="1"/>
  <c r="E149" i="1"/>
  <c r="E148" i="1"/>
  <c r="E147" i="1"/>
  <c r="E143" i="1"/>
  <c r="E142" i="1"/>
  <c r="E144" i="1" s="1"/>
  <c r="E124" i="1"/>
  <c r="E123" i="1"/>
  <c r="E122" i="1"/>
  <c r="E121" i="1"/>
  <c r="E120" i="1"/>
  <c r="E119" i="1"/>
  <c r="E118" i="1"/>
  <c r="E117" i="1"/>
  <c r="E116" i="1"/>
  <c r="E107" i="1"/>
  <c r="E106" i="1"/>
  <c r="E105" i="1"/>
  <c r="E104" i="1"/>
  <c r="E100" i="1"/>
  <c r="E99" i="1"/>
  <c r="E81" i="1"/>
  <c r="E80" i="1"/>
  <c r="E79" i="1"/>
  <c r="E78" i="1"/>
  <c r="E77" i="1"/>
  <c r="E76" i="1"/>
  <c r="E75" i="1"/>
  <c r="E74" i="1"/>
  <c r="E73" i="1"/>
  <c r="E64" i="1"/>
  <c r="E63" i="1"/>
  <c r="E62" i="1"/>
  <c r="E61" i="1"/>
  <c r="E57" i="1"/>
  <c r="E56" i="1"/>
  <c r="E38" i="1"/>
  <c r="E37" i="1"/>
  <c r="E36" i="1"/>
  <c r="E35" i="1"/>
  <c r="E34" i="1"/>
  <c r="E33" i="1"/>
  <c r="E32" i="1"/>
  <c r="E31" i="1"/>
  <c r="E30" i="1"/>
  <c r="E21" i="1"/>
  <c r="E20" i="1"/>
  <c r="E19" i="1"/>
  <c r="E18" i="1"/>
  <c r="E14" i="1"/>
  <c r="E13" i="1"/>
  <c r="L294" i="1" l="1"/>
  <c r="E48" i="3" s="1"/>
  <c r="L14" i="2"/>
  <c r="L122" i="2"/>
  <c r="L210" i="2"/>
  <c r="E155" i="2"/>
  <c r="E14" i="2"/>
  <c r="E166" i="2"/>
  <c r="L243" i="1"/>
  <c r="L223" i="2"/>
  <c r="E46" i="3" s="1"/>
  <c r="J46" i="3" s="1"/>
  <c r="L167" i="2"/>
  <c r="E78" i="2"/>
  <c r="E137" i="2"/>
  <c r="L211" i="2"/>
  <c r="L112" i="2"/>
  <c r="L123" i="2" s="1"/>
  <c r="L78" i="2"/>
  <c r="L79" i="2" s="1"/>
  <c r="E167" i="2"/>
  <c r="L37" i="2"/>
  <c r="E50" i="3" s="1"/>
  <c r="E24" i="2"/>
  <c r="E93" i="2"/>
  <c r="E209" i="2"/>
  <c r="E210" i="2" s="1"/>
  <c r="E37" i="2"/>
  <c r="E111" i="2"/>
  <c r="E122" i="2" s="1"/>
  <c r="E138" i="2" s="1"/>
  <c r="L181" i="2"/>
  <c r="L138" i="2"/>
  <c r="L156" i="2"/>
  <c r="L168" i="2" s="1"/>
  <c r="E222" i="2"/>
  <c r="E180" i="2"/>
  <c r="L24" i="2"/>
  <c r="L94" i="2"/>
  <c r="L224" i="2"/>
  <c r="E101" i="1"/>
  <c r="L101" i="1"/>
  <c r="L155" i="1"/>
  <c r="L156" i="1" s="1"/>
  <c r="E155" i="1"/>
  <c r="L282" i="1"/>
  <c r="L295" i="1" s="1"/>
  <c r="L281" i="1"/>
  <c r="E112" i="1"/>
  <c r="L112" i="1"/>
  <c r="L40" i="1"/>
  <c r="E37" i="3" s="1"/>
  <c r="L26" i="1"/>
  <c r="E26" i="1"/>
  <c r="E188" i="1"/>
  <c r="E201" i="1" s="1"/>
  <c r="E214" i="1" s="1"/>
  <c r="E69" i="1"/>
  <c r="L15" i="1"/>
  <c r="L58" i="1"/>
  <c r="E200" i="1"/>
  <c r="E281" i="1"/>
  <c r="L69" i="1"/>
  <c r="E170" i="1"/>
  <c r="E213" i="1"/>
  <c r="E255" i="1"/>
  <c r="E83" i="1"/>
  <c r="E126" i="1"/>
  <c r="E243" i="1"/>
  <c r="E244" i="1" s="1"/>
  <c r="L200" i="1"/>
  <c r="E282" i="1"/>
  <c r="E40" i="1"/>
  <c r="C37" i="3" s="1"/>
  <c r="E156" i="1"/>
  <c r="E294" i="1"/>
  <c r="N294" i="1" s="1"/>
  <c r="L213" i="1"/>
  <c r="E38" i="3" s="1"/>
  <c r="J38" i="3" s="1"/>
  <c r="L255" i="1"/>
  <c r="E41" i="3" s="1"/>
  <c r="J41" i="3" s="1"/>
  <c r="E15" i="1"/>
  <c r="E58" i="1"/>
  <c r="L83" i="1"/>
  <c r="E40" i="3" s="1"/>
  <c r="L126" i="1"/>
  <c r="L170" i="1"/>
  <c r="L188" i="1"/>
  <c r="L244" i="1"/>
  <c r="E79" i="2"/>
  <c r="E49" i="3" l="1"/>
  <c r="E47" i="3"/>
  <c r="E42" i="3"/>
  <c r="E43" i="3" s="1"/>
  <c r="E39" i="3"/>
  <c r="J40" i="3" s="1"/>
  <c r="C49" i="3"/>
  <c r="C47" i="3"/>
  <c r="C42" i="3"/>
  <c r="C39" i="3"/>
  <c r="J39" i="3" s="1"/>
  <c r="E94" i="2"/>
  <c r="C50" i="3"/>
  <c r="C45" i="3"/>
  <c r="E45" i="3"/>
  <c r="L38" i="2"/>
  <c r="E38" i="2"/>
  <c r="C48" i="3"/>
  <c r="J37" i="3"/>
  <c r="N137" i="2"/>
  <c r="N222" i="2"/>
  <c r="L113" i="1"/>
  <c r="E113" i="1"/>
  <c r="E127" i="1" s="1"/>
  <c r="N255" i="1"/>
  <c r="L201" i="1"/>
  <c r="L27" i="1"/>
  <c r="L41" i="1" s="1"/>
  <c r="N93" i="2"/>
  <c r="N126" i="1"/>
  <c r="N170" i="1"/>
  <c r="N40" i="1"/>
  <c r="N83" i="1"/>
  <c r="N37" i="2"/>
  <c r="N180" i="2"/>
  <c r="L182" i="2"/>
  <c r="L95" i="2"/>
  <c r="L139" i="2"/>
  <c r="E181" i="2"/>
  <c r="E223" i="2"/>
  <c r="N213" i="1"/>
  <c r="L127" i="1"/>
  <c r="L171" i="1"/>
  <c r="E27" i="1"/>
  <c r="E41" i="1" s="1"/>
  <c r="L214" i="1"/>
  <c r="E295" i="1"/>
  <c r="E70" i="1"/>
  <c r="E84" i="1" s="1"/>
  <c r="E256" i="1"/>
  <c r="L256" i="1"/>
  <c r="E171" i="1"/>
  <c r="L70" i="1"/>
  <c r="L84" i="1" s="1"/>
  <c r="J42" i="3" l="1"/>
  <c r="J47" i="3"/>
  <c r="C43" i="3"/>
  <c r="F43" i="3" s="1"/>
  <c r="J49" i="3"/>
  <c r="J50" i="3"/>
  <c r="E51" i="3"/>
  <c r="J45" i="3"/>
  <c r="J48" i="3"/>
  <c r="C51" i="3"/>
  <c r="H43" i="3" l="1"/>
  <c r="H51" i="3"/>
  <c r="F51" i="3"/>
</calcChain>
</file>

<file path=xl/sharedStrings.xml><?xml version="1.0" encoding="utf-8"?>
<sst xmlns="http://schemas.openxmlformats.org/spreadsheetml/2006/main" count="1982" uniqueCount="136">
  <si>
    <t>Vårbyg med udlæg</t>
  </si>
  <si>
    <t>Kalkulebeskrivelse:</t>
  </si>
  <si>
    <t>Salgsafgrøder</t>
  </si>
  <si>
    <t>Kalkulen gælder for:</t>
  </si>
  <si>
    <t>2023</t>
  </si>
  <si>
    <t>Produktionsform:</t>
  </si>
  <si>
    <t>Konventionel</t>
  </si>
  <si>
    <t>Jordbonitet:</t>
  </si>
  <si>
    <t>JB 5+6</t>
  </si>
  <si>
    <t>Gødning:</t>
  </si>
  <si>
    <t>Uden husdyrgødning</t>
  </si>
  <si>
    <t>Emne</t>
  </si>
  <si>
    <t>Kvantum</t>
  </si>
  <si>
    <t/>
  </si>
  <si>
    <t>Pris</t>
  </si>
  <si>
    <t>Beløb</t>
  </si>
  <si>
    <t>Udbytte</t>
  </si>
  <si>
    <t>Kerne salg</t>
  </si>
  <si>
    <t>Kg</t>
  </si>
  <si>
    <t>Halm salg eller forbrug</t>
  </si>
  <si>
    <t>Bruttoudbytte</t>
  </si>
  <si>
    <t>Stykomkostninger</t>
  </si>
  <si>
    <t>Udsæd</t>
  </si>
  <si>
    <t>Handelsgødning Kvælstof</t>
  </si>
  <si>
    <t>Handelsgødning Fosfor</t>
  </si>
  <si>
    <t>Handelsgødning Kalium</t>
  </si>
  <si>
    <t>Ukrudt</t>
  </si>
  <si>
    <t>Enh</t>
  </si>
  <si>
    <t>Sygdom</t>
  </si>
  <si>
    <t>Skadedyr</t>
  </si>
  <si>
    <t>Vækstregulering</t>
  </si>
  <si>
    <t>Stykomkostninger i alt</t>
  </si>
  <si>
    <t>Dækningsbidrag pr ha</t>
  </si>
  <si>
    <t>Maskin- og arbejdsomkostninger</t>
  </si>
  <si>
    <t>Pløjning med pakning</t>
  </si>
  <si>
    <t>Gødningsspredning</t>
  </si>
  <si>
    <t>Komb. harvning og såning</t>
  </si>
  <si>
    <t>Sprøjtning</t>
  </si>
  <si>
    <t>Mejetærskning</t>
  </si>
  <si>
    <t>Hjemkørsel, korn</t>
  </si>
  <si>
    <t>Tørring, korn</t>
  </si>
  <si>
    <t>Halmpresning</t>
  </si>
  <si>
    <t>Hjemkørsel, halm</t>
  </si>
  <si>
    <t>Øvrige opgaver m.v.</t>
  </si>
  <si>
    <t>I alt maskin- og arbejdsomkostninger</t>
  </si>
  <si>
    <t>DB efter maskin- og arbejdsomkostninger</t>
  </si>
  <si>
    <t>- Ajourført: 24. februar 2023</t>
  </si>
  <si>
    <t>Vårbyg, malt</t>
  </si>
  <si>
    <t>Vinterbyg</t>
  </si>
  <si>
    <t>Kerne</t>
  </si>
  <si>
    <t>Vinterhvede (1.års)</t>
  </si>
  <si>
    <t>Udbytte i alt</t>
  </si>
  <si>
    <t>Tilførsel af kvælstof er fastlagt med forfrugt vinterraps (forfrugtsværdi på 23 kg N).</t>
  </si>
  <si>
    <t>Rajgræs til frø</t>
  </si>
  <si>
    <t>Frøudbytte</t>
  </si>
  <si>
    <t>Halm salg</t>
  </si>
  <si>
    <t>Analyser</t>
  </si>
  <si>
    <t>Rensning</t>
  </si>
  <si>
    <t>Dækningsbidrag</t>
  </si>
  <si>
    <t>Såning</t>
  </si>
  <si>
    <t>Hjemkørsel, frø</t>
  </si>
  <si>
    <t>Tørring, frø</t>
  </si>
  <si>
    <t>Vinterraps</t>
  </si>
  <si>
    <t>Unit</t>
  </si>
  <si>
    <t>Hjemkørsel, raps</t>
  </si>
  <si>
    <t>Tørring, raps</t>
  </si>
  <si>
    <t>Halmen bjerges ikke.</t>
  </si>
  <si>
    <t>Hestebønner</t>
  </si>
  <si>
    <t>Såbedsharvning</t>
  </si>
  <si>
    <t>Hjemkørsel, hestebønner</t>
  </si>
  <si>
    <t>Tørring</t>
  </si>
  <si>
    <t>Udbyttet er anslået efter Normer - men ligger noget over de oplysninger Danmarks Statistik angiver.</t>
  </si>
  <si>
    <t>Fra 2023 er det muligt at søge ekstra tilskud på ca. 615 kr. pr. ha for hestebønner (afgrødekode 31) under bioordningen ”Varieret Planteproduktion”, såfremt betingelserne i ordningen overholdes. Læs mere om tilskudsordningen på Landbrugsstyrelsens hjemmeside. Tilskuddet gives udover grundbetalingen.</t>
  </si>
  <si>
    <t>Kalkulen er udlæst med beregningsformler. Resultaterne kan afvige fra visningen</t>
  </si>
  <si>
    <t>i FarmtalOnline pga. afrundinger</t>
  </si>
  <si>
    <t>Prognosepriserne/Budgetkalkulerne må KUN videregives til kolleger,</t>
  </si>
  <si>
    <t>landmænd og finansielle samarbejdspartnere.</t>
  </si>
  <si>
    <t>Med husdyrgødning</t>
  </si>
  <si>
    <t>Husdyrgødning Uspecifiseret</t>
  </si>
  <si>
    <t>Tons</t>
  </si>
  <si>
    <t>Udbringning af husdyrgødning</t>
  </si>
  <si>
    <t>Der er ingen kalkule for maltbyg med husdyrgødning</t>
  </si>
  <si>
    <t>Husdyrgødning uspecificeret</t>
  </si>
  <si>
    <t>Der er ingen kalkule for hestebønner med husdyrgødning</t>
  </si>
  <si>
    <t xml:space="preserve">Pløjet </t>
  </si>
  <si>
    <t>CA</t>
  </si>
  <si>
    <t xml:space="preserve">Harvning </t>
  </si>
  <si>
    <t>Direkte såning</t>
  </si>
  <si>
    <t>Harvning</t>
  </si>
  <si>
    <t>Strigling</t>
  </si>
  <si>
    <t>Pløjet</t>
  </si>
  <si>
    <t>Planteavl med frø</t>
  </si>
  <si>
    <t>2. rajgræs (græs som efterafgrøde)</t>
  </si>
  <si>
    <t>3. hestebønne</t>
  </si>
  <si>
    <t>4. vinterhvede</t>
  </si>
  <si>
    <t>6. vinterhvede (efterafgrøde)</t>
  </si>
  <si>
    <t>5. vinterraps</t>
  </si>
  <si>
    <r>
      <t>2.</t>
    </r>
    <r>
      <rPr>
        <sz val="7"/>
        <color theme="1"/>
        <rFont val="Arial"/>
        <family val="2"/>
      </rPr>
      <t xml:space="preserve">     </t>
    </r>
    <r>
      <rPr>
        <sz val="10"/>
        <color theme="1"/>
        <rFont val="Arial"/>
        <family val="2"/>
      </rPr>
      <t>alm. rajgræs</t>
    </r>
  </si>
  <si>
    <r>
      <t>3.</t>
    </r>
    <r>
      <rPr>
        <sz val="7"/>
        <color theme="1"/>
        <rFont val="Arial"/>
        <family val="2"/>
      </rPr>
      <t xml:space="preserve">     </t>
    </r>
    <r>
      <rPr>
        <sz val="10"/>
        <color theme="1"/>
        <rFont val="Arial"/>
        <family val="2"/>
      </rPr>
      <t>vinterhvede (efterafgrøde)</t>
    </r>
  </si>
  <si>
    <r>
      <t>4.</t>
    </r>
    <r>
      <rPr>
        <sz val="7"/>
        <color theme="1"/>
        <rFont val="Arial"/>
        <family val="2"/>
      </rPr>
      <t xml:space="preserve">     </t>
    </r>
    <r>
      <rPr>
        <sz val="10"/>
        <color theme="1"/>
        <rFont val="Arial"/>
        <family val="2"/>
      </rPr>
      <t>vårbyg til malt</t>
    </r>
  </si>
  <si>
    <r>
      <t>5.</t>
    </r>
    <r>
      <rPr>
        <sz val="7"/>
        <color theme="1"/>
        <rFont val="Arial"/>
        <family val="2"/>
      </rPr>
      <t xml:space="preserve">     </t>
    </r>
    <r>
      <rPr>
        <sz val="10"/>
        <color theme="1"/>
        <rFont val="Arial"/>
        <family val="2"/>
      </rPr>
      <t xml:space="preserve">vinterraps </t>
    </r>
  </si>
  <si>
    <r>
      <t>6.</t>
    </r>
    <r>
      <rPr>
        <sz val="7"/>
        <color theme="1"/>
        <rFont val="Arial"/>
        <family val="2"/>
      </rPr>
      <t xml:space="preserve">     </t>
    </r>
    <r>
      <rPr>
        <sz val="10"/>
        <color theme="1"/>
        <rFont val="Arial"/>
        <family val="2"/>
      </rPr>
      <t>vinterhvede (efterafgrøde)</t>
    </r>
    <r>
      <rPr>
        <sz val="8"/>
        <color theme="1"/>
        <rFont val="Arial"/>
        <family val="2"/>
      </rPr>
      <t> </t>
    </r>
  </si>
  <si>
    <r>
      <t>1.</t>
    </r>
    <r>
      <rPr>
        <sz val="7"/>
        <color theme="1"/>
        <rFont val="Arial"/>
        <family val="2"/>
      </rPr>
      <t xml:space="preserve">     </t>
    </r>
    <r>
      <rPr>
        <sz val="10"/>
        <color theme="1"/>
        <rFont val="Arial"/>
        <family val="2"/>
      </rPr>
      <t>Vinterbyg</t>
    </r>
  </si>
  <si>
    <r>
      <t>2.</t>
    </r>
    <r>
      <rPr>
        <sz val="7"/>
        <color theme="1"/>
        <rFont val="Arial"/>
        <family val="2"/>
      </rPr>
      <t xml:space="preserve">     </t>
    </r>
    <r>
      <rPr>
        <sz val="10"/>
        <color theme="1"/>
        <rFont val="Arial"/>
        <family val="2"/>
      </rPr>
      <t>Vinterraps</t>
    </r>
  </si>
  <si>
    <r>
      <t>3.</t>
    </r>
    <r>
      <rPr>
        <sz val="7"/>
        <color theme="1"/>
        <rFont val="Arial"/>
        <family val="2"/>
      </rPr>
      <t xml:space="preserve">     </t>
    </r>
    <r>
      <rPr>
        <sz val="10"/>
        <color theme="1"/>
        <rFont val="Arial"/>
        <family val="2"/>
      </rPr>
      <t>Vinterhvede (efterafgrøde)</t>
    </r>
  </si>
  <si>
    <r>
      <t>4.</t>
    </r>
    <r>
      <rPr>
        <sz val="7"/>
        <color theme="1"/>
        <rFont val="Arial"/>
        <family val="2"/>
      </rPr>
      <t xml:space="preserve">     </t>
    </r>
    <r>
      <rPr>
        <sz val="10"/>
        <color theme="1"/>
        <rFont val="Arial"/>
        <family val="2"/>
      </rPr>
      <t>Hestebønne</t>
    </r>
  </si>
  <si>
    <r>
      <t>4.</t>
    </r>
    <r>
      <rPr>
        <sz val="7"/>
        <color theme="1"/>
        <rFont val="Arial"/>
        <family val="2"/>
      </rPr>
      <t xml:space="preserve">     </t>
    </r>
    <r>
      <rPr>
        <sz val="10"/>
        <color theme="1"/>
        <rFont val="Arial"/>
        <family val="2"/>
      </rPr>
      <t>Vårbyg</t>
    </r>
    <r>
      <rPr>
        <sz val="8"/>
        <color theme="1"/>
        <rFont val="Arial"/>
        <family val="2"/>
      </rPr>
      <t>  </t>
    </r>
  </si>
  <si>
    <r>
      <t>5.</t>
    </r>
    <r>
      <rPr>
        <sz val="7"/>
        <color theme="1"/>
        <rFont val="Arial"/>
        <family val="2"/>
      </rPr>
      <t xml:space="preserve">     </t>
    </r>
    <r>
      <rPr>
        <sz val="10"/>
        <color theme="1"/>
        <rFont val="Arial"/>
        <family val="2"/>
      </rPr>
      <t>Vinterhvede (efterafgrøde)</t>
    </r>
  </si>
  <si>
    <r>
      <t>6.</t>
    </r>
    <r>
      <rPr>
        <sz val="7"/>
        <color theme="1"/>
        <rFont val="Arial"/>
        <family val="2"/>
      </rPr>
      <t xml:space="preserve">     </t>
    </r>
    <r>
      <rPr>
        <sz val="10"/>
        <color theme="1"/>
        <rFont val="Arial"/>
        <family val="2"/>
      </rPr>
      <t>Vårbyg</t>
    </r>
  </si>
  <si>
    <t>1. vårbyg til malt med frøudlæg</t>
  </si>
  <si>
    <t>Planteavl med grise (100 kg N pr. ha)</t>
  </si>
  <si>
    <t>Såning efterafgrøde</t>
  </si>
  <si>
    <t>hestebønne- vårbyg</t>
  </si>
  <si>
    <t>vårbyg</t>
  </si>
  <si>
    <t>maltbyg</t>
  </si>
  <si>
    <t>rajgræs</t>
  </si>
  <si>
    <t>vinterraps</t>
  </si>
  <si>
    <t>vinterhvede</t>
  </si>
  <si>
    <t>hestebønne</t>
  </si>
  <si>
    <t>Maskin og arbejdsomkostninger, kr. pr. ha</t>
  </si>
  <si>
    <t>1. vårbyg til malt med udlæg</t>
  </si>
  <si>
    <t>PRISER</t>
  </si>
  <si>
    <t>Conservation Agriculture</t>
  </si>
  <si>
    <t xml:space="preserve">andel </t>
  </si>
  <si>
    <t>Succes med Conservation Agriculture 2023</t>
  </si>
  <si>
    <r>
      <t>2.</t>
    </r>
    <r>
      <rPr>
        <sz val="7"/>
        <color theme="0"/>
        <rFont val="Arial"/>
        <family val="2"/>
      </rPr>
      <t xml:space="preserve">     </t>
    </r>
    <r>
      <rPr>
        <sz val="10"/>
        <color theme="0"/>
        <rFont val="Arial"/>
        <family val="2"/>
      </rPr>
      <t>alm. rajgræs</t>
    </r>
  </si>
  <si>
    <r>
      <t>3.</t>
    </r>
    <r>
      <rPr>
        <sz val="7"/>
        <color theme="0"/>
        <rFont val="Arial"/>
        <family val="2"/>
      </rPr>
      <t xml:space="preserve">     </t>
    </r>
    <r>
      <rPr>
        <sz val="10"/>
        <color theme="0"/>
        <rFont val="Arial"/>
        <family val="2"/>
      </rPr>
      <t>vinterhvede (efterafgrøde)</t>
    </r>
  </si>
  <si>
    <r>
      <t>5.</t>
    </r>
    <r>
      <rPr>
        <sz val="7"/>
        <color theme="0"/>
        <rFont val="Arial"/>
        <family val="2"/>
      </rPr>
      <t xml:space="preserve">     </t>
    </r>
    <r>
      <rPr>
        <sz val="10"/>
        <color theme="0"/>
        <rFont val="Arial"/>
        <family val="2"/>
      </rPr>
      <t xml:space="preserve">vinterraps </t>
    </r>
  </si>
  <si>
    <r>
      <t>6.</t>
    </r>
    <r>
      <rPr>
        <sz val="7"/>
        <color theme="0"/>
        <rFont val="Arial"/>
        <family val="2"/>
      </rPr>
      <t xml:space="preserve">     </t>
    </r>
    <r>
      <rPr>
        <sz val="10"/>
        <color theme="0"/>
        <rFont val="Arial"/>
        <family val="2"/>
      </rPr>
      <t>vinterhvede (efterafgrøde)</t>
    </r>
    <r>
      <rPr>
        <sz val="8"/>
        <color theme="0"/>
        <rFont val="Arial"/>
        <family val="2"/>
      </rPr>
      <t> </t>
    </r>
  </si>
  <si>
    <r>
      <t>1.</t>
    </r>
    <r>
      <rPr>
        <sz val="7"/>
        <color theme="0"/>
        <rFont val="Arial"/>
        <family val="2"/>
      </rPr>
      <t xml:space="preserve">     </t>
    </r>
    <r>
      <rPr>
        <sz val="10"/>
        <color theme="0"/>
        <rFont val="Arial"/>
        <family val="2"/>
      </rPr>
      <t>Vinterbyg</t>
    </r>
  </si>
  <si>
    <r>
      <t>2.</t>
    </r>
    <r>
      <rPr>
        <sz val="7"/>
        <color theme="0"/>
        <rFont val="Arial"/>
        <family val="2"/>
      </rPr>
      <t xml:space="preserve">     </t>
    </r>
    <r>
      <rPr>
        <sz val="10"/>
        <color theme="0"/>
        <rFont val="Arial"/>
        <family val="2"/>
      </rPr>
      <t>Vinterraps</t>
    </r>
  </si>
  <si>
    <r>
      <t>3.</t>
    </r>
    <r>
      <rPr>
        <sz val="7"/>
        <color theme="0"/>
        <rFont val="Arial"/>
        <family val="2"/>
      </rPr>
      <t xml:space="preserve">     </t>
    </r>
    <r>
      <rPr>
        <sz val="10"/>
        <color theme="0"/>
        <rFont val="Arial"/>
        <family val="2"/>
      </rPr>
      <t>Vinterhvede (efterafgrøde)</t>
    </r>
  </si>
  <si>
    <r>
      <t>5.</t>
    </r>
    <r>
      <rPr>
        <sz val="7"/>
        <color theme="0"/>
        <rFont val="Arial"/>
        <family val="2"/>
      </rPr>
      <t xml:space="preserve">     </t>
    </r>
    <r>
      <rPr>
        <sz val="10"/>
        <color theme="0"/>
        <rFont val="Arial"/>
        <family val="2"/>
      </rPr>
      <t>Vinterhvede (efterafgrøde)</t>
    </r>
  </si>
  <si>
    <r>
      <t>6.</t>
    </r>
    <r>
      <rPr>
        <sz val="7"/>
        <color theme="0"/>
        <rFont val="Arial"/>
        <family val="2"/>
      </rPr>
      <t xml:space="preserve">     </t>
    </r>
    <r>
      <rPr>
        <sz val="10"/>
        <color theme="0"/>
        <rFont val="Arial"/>
        <family val="2"/>
      </rPr>
      <t>Vårbyg</t>
    </r>
  </si>
  <si>
    <t xml:space="preserve">I nedenstående tabel ses estimerede maskin- og arbejdsomkostninger for dyrkning af en række salgsafgrøder i konventionel produktion i dyrkningssystem med pløjning og med direkte såning, Conservation Agriculture (CA), der også omfatter øget anvendelse af efterafgrøder, strigling mv.
Maskin- og arbejdsomkostninger til CA er baseret på omkostninger fra budgetkalkuler for dyrkning med pløjning, hvor pløjning og harvning er taget ud, og kombiharvesåning erstattet af direkte såning og for nogle afgrøder suppleret med en strigling (forudsat der ikke bjærges halm). 
Der er i CA tilføjet én ekstra sprøjtning pr. afgrøde (glyphosat), og gylle i vårbyg uden pløjning er slangeudlagt med forsuring. Der er både ved pløjet og CA indregnet omkostninger til direkte såning af efterafgrøde efter høst. Der er ikke indregnet eventuel forskel i omkostninger til bekæmpelse af snegle. 
Niveauer og forskelle imellem dyrkningssystemer er retvisende for den gennemsnitlige bedrift, men der er stor forskel på, hvilket omkostningsniveau de enkelte landbrug ligger på, afhængigt af bl.a. tilpasning af maskinpark og kapacitetsudnyttelse af maskinparken. 
I arkfanerne i regnearket ses de enkelte kalkuler for dyrkning med pløjning og de tilpassede kalkuler for dyrkning i CA. </t>
  </si>
  <si>
    <t>Bemærk kalkulerne er udarbejdet for høst 2023, som var kendetegnet ved et atypisk højt prisniveau for bl.a. gødning, el og afgrøder.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</si>
</sst>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_ ;\-#,##0\ "/>
    <numFmt numFmtId="166" formatCode="#,##0.0_ ;\-#,##0.0\ "/>
    <numFmt numFmtId="167" formatCode="#,##0.00_ ;\-#,##0.00\ "/>
    <numFmt numFmtId="168" formatCode="#,##0.000_ ;\-#,##0.000\ "/>
    <numFmt numFmtId="169" formatCode="_ * #,##0_ ;_ * \-#,##0_ ;_ * &quot;-&quot;??_ ;_ @_ "/>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0"/>
      <color theme="1"/>
      <name val="Arial"/>
      <family val="2"/>
    </font>
    <font>
      <sz val="8"/>
      <color theme="1"/>
      <name val="Arial"/>
      <family val="2"/>
    </font>
    <font>
      <b/>
      <sz val="10"/>
      <color theme="1"/>
      <name val="Arial"/>
      <family val="2"/>
    </font>
    <font>
      <b/>
      <sz val="11"/>
      <color theme="1"/>
      <name val="Arial"/>
      <family val="2"/>
    </font>
    <font>
      <sz val="11"/>
      <color theme="1"/>
      <name val="Arial"/>
      <family val="2"/>
    </font>
    <font>
      <sz val="7"/>
      <color theme="1"/>
      <name val="Arial"/>
      <family val="2"/>
    </font>
    <font>
      <b/>
      <sz val="9"/>
      <color theme="1"/>
      <name val="Arial"/>
      <family val="2"/>
    </font>
    <font>
      <b/>
      <sz val="12"/>
      <color theme="1"/>
      <name val="Arial"/>
      <family val="2"/>
    </font>
    <font>
      <b/>
      <sz val="9"/>
      <color theme="1"/>
      <name val="Segoe UI"/>
      <family val="2"/>
    </font>
    <font>
      <sz val="9"/>
      <color theme="1"/>
      <name val="Segoe UI"/>
      <family val="2"/>
    </font>
    <font>
      <b/>
      <sz val="11"/>
      <color theme="0"/>
      <name val="Arial"/>
      <family val="2"/>
    </font>
    <font>
      <sz val="10"/>
      <color theme="0"/>
      <name val="Arial"/>
      <family val="2"/>
    </font>
    <font>
      <sz val="7"/>
      <color theme="0"/>
      <name val="Arial"/>
      <family val="2"/>
    </font>
    <font>
      <sz val="8"/>
      <color theme="0"/>
      <name val="Arial"/>
      <family val="2"/>
    </font>
    <font>
      <i/>
      <sz val="11"/>
      <color theme="0"/>
      <name val="Arial"/>
      <family val="2"/>
    </font>
    <font>
      <i/>
      <sz val="11"/>
      <color theme="1"/>
      <name val="Arial"/>
      <family val="2"/>
    </font>
  </fonts>
  <fills count="4">
    <fill>
      <patternFill patternType="none"/>
    </fill>
    <fill>
      <patternFill patternType="gray125"/>
    </fill>
    <fill>
      <patternFill patternType="solid">
        <fgColor theme="9" tint="-0.499984740745262"/>
        <bgColor indexed="64"/>
      </patternFill>
    </fill>
    <fill>
      <patternFill patternType="solid">
        <fgColor rgb="FFFFFF00"/>
        <bgColor indexed="64"/>
      </patternFill>
    </fill>
  </fills>
  <borders count="6">
    <border>
      <left/>
      <right/>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9">
    <xf numFmtId="0" fontId="2" fillId="0" borderId="0" xfId="0" applyFont="1"/>
    <xf numFmtId="0" fontId="3" fillId="0" borderId="0" xfId="0" applyFont="1"/>
    <xf numFmtId="0" fontId="3" fillId="0" borderId="1" xfId="0" applyFont="1" applyBorder="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168" fontId="3" fillId="0" borderId="1" xfId="0" applyNumberFormat="1" applyFont="1" applyBorder="1" applyAlignment="1">
      <alignment horizontal="right"/>
    </xf>
    <xf numFmtId="0" fontId="4" fillId="2" borderId="2" xfId="0" applyFont="1" applyFill="1" applyBorder="1" applyAlignment="1">
      <alignment horizontal="left"/>
    </xf>
    <xf numFmtId="0" fontId="4" fillId="2" borderId="2" xfId="0" applyFont="1" applyFill="1" applyBorder="1" applyAlignment="1">
      <alignment horizontal="center"/>
    </xf>
    <xf numFmtId="0" fontId="2" fillId="0" borderId="1" xfId="0" applyFont="1" applyBorder="1"/>
    <xf numFmtId="165" fontId="2" fillId="0" borderId="1" xfId="0" applyNumberFormat="1" applyFont="1" applyBorder="1" applyAlignment="1">
      <alignment horizontal="right"/>
    </xf>
    <xf numFmtId="0" fontId="1" fillId="0" borderId="0" xfId="0" applyFont="1"/>
    <xf numFmtId="0" fontId="1" fillId="0" borderId="1" xfId="0" applyFont="1" applyBorder="1" applyAlignment="1">
      <alignment horizontal="center"/>
    </xf>
    <xf numFmtId="0" fontId="1" fillId="0" borderId="1" xfId="0" applyFont="1" applyBorder="1" applyAlignment="1">
      <alignment horizontal="left"/>
    </xf>
    <xf numFmtId="165" fontId="1" fillId="0" borderId="1" xfId="0" applyNumberFormat="1" applyFont="1" applyBorder="1" applyAlignment="1">
      <alignment horizontal="right"/>
    </xf>
    <xf numFmtId="167" fontId="1" fillId="0" borderId="1" xfId="0" applyNumberFormat="1" applyFont="1" applyBorder="1" applyAlignment="1">
      <alignment horizontal="right"/>
    </xf>
    <xf numFmtId="168" fontId="1" fillId="0" borderId="1" xfId="0" applyNumberFormat="1" applyFont="1" applyBorder="1" applyAlignment="1">
      <alignment horizontal="right"/>
    </xf>
    <xf numFmtId="166" fontId="1" fillId="0" borderId="1" xfId="0" applyNumberFormat="1" applyFont="1" applyBorder="1" applyAlignment="1">
      <alignment horizontal="right"/>
    </xf>
    <xf numFmtId="165" fontId="2" fillId="0" borderId="0" xfId="0" applyNumberFormat="1" applyFont="1"/>
    <xf numFmtId="165" fontId="3" fillId="3" borderId="1" xfId="0" applyNumberFormat="1" applyFont="1" applyFill="1" applyBorder="1" applyAlignment="1">
      <alignment horizontal="right"/>
    </xf>
    <xf numFmtId="0" fontId="0" fillId="3" borderId="1" xfId="0" applyFill="1" applyBorder="1" applyAlignment="1">
      <alignment horizontal="left"/>
    </xf>
    <xf numFmtId="0" fontId="3" fillId="3" borderId="1" xfId="0" applyFont="1" applyFill="1" applyBorder="1" applyAlignment="1">
      <alignment horizontal="center"/>
    </xf>
    <xf numFmtId="0" fontId="6" fillId="0" borderId="0" xfId="0" applyFont="1" applyAlignment="1">
      <alignment vertical="center"/>
    </xf>
    <xf numFmtId="0" fontId="8" fillId="0" borderId="0" xfId="0" applyFont="1"/>
    <xf numFmtId="169" fontId="9" fillId="0" borderId="3" xfId="1" applyNumberFormat="1" applyFont="1" applyBorder="1"/>
    <xf numFmtId="0" fontId="5" fillId="0" borderId="3" xfId="0" applyFont="1" applyBorder="1" applyAlignment="1">
      <alignment horizontal="left" vertical="center" indent="5"/>
    </xf>
    <xf numFmtId="0" fontId="6" fillId="0" borderId="3" xfId="0" applyFont="1" applyBorder="1" applyAlignment="1">
      <alignment vertical="center"/>
    </xf>
    <xf numFmtId="169" fontId="8" fillId="0" borderId="3" xfId="1" applyNumberFormat="1" applyFont="1" applyBorder="1"/>
    <xf numFmtId="0" fontId="0" fillId="0" borderId="1" xfId="0" applyBorder="1" applyAlignment="1">
      <alignment horizontal="left"/>
    </xf>
    <xf numFmtId="0" fontId="5" fillId="0" borderId="0" xfId="0" applyFont="1"/>
    <xf numFmtId="0" fontId="5" fillId="0" borderId="0" xfId="0" applyFont="1" applyAlignment="1">
      <alignment horizontal="left" vertical="center" indent="5"/>
    </xf>
    <xf numFmtId="0" fontId="5" fillId="0" borderId="0" xfId="0" applyFont="1" applyAlignment="1">
      <alignment vertical="center"/>
    </xf>
    <xf numFmtId="0" fontId="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165" fontId="1" fillId="3" borderId="1" xfId="0" applyNumberFormat="1" applyFont="1" applyFill="1" applyBorder="1" applyAlignment="1">
      <alignment horizontal="right"/>
    </xf>
    <xf numFmtId="0" fontId="15" fillId="0" borderId="0" xfId="0" applyFont="1"/>
    <xf numFmtId="169" fontId="15" fillId="0" borderId="0" xfId="0" applyNumberFormat="1" applyFont="1"/>
    <xf numFmtId="0" fontId="19" fillId="0" borderId="0" xfId="0" applyFont="1"/>
    <xf numFmtId="169" fontId="19" fillId="0" borderId="0" xfId="0" applyNumberFormat="1" applyFont="1"/>
    <xf numFmtId="0" fontId="16" fillId="0" borderId="0" xfId="0" applyFont="1" applyAlignment="1">
      <alignment horizontal="left" vertical="center" indent="5"/>
    </xf>
    <xf numFmtId="0" fontId="9" fillId="0" borderId="0" xfId="0" applyFont="1" applyAlignment="1">
      <alignment horizontal="left" vertical="top" wrapText="1"/>
    </xf>
    <xf numFmtId="0" fontId="12" fillId="0" borderId="3" xfId="0" applyFont="1" applyBorder="1" applyAlignment="1">
      <alignment horizontal="center"/>
    </xf>
    <xf numFmtId="0" fontId="11" fillId="0" borderId="3" xfId="0" applyFont="1" applyBorder="1" applyAlignment="1">
      <alignment horizontal="center"/>
    </xf>
    <xf numFmtId="0" fontId="11" fillId="0" borderId="3" xfId="0" applyFont="1" applyBorder="1" applyAlignment="1">
      <alignment horizontal="center" vertical="center" wrapText="1"/>
    </xf>
    <xf numFmtId="0" fontId="7" fillId="0" borderId="4" xfId="0" applyFont="1" applyBorder="1" applyAlignment="1">
      <alignment horizontal="center"/>
    </xf>
    <xf numFmtId="0" fontId="7" fillId="0" borderId="5" xfId="0" applyFont="1" applyBorder="1" applyAlignment="1">
      <alignment horizontal="center"/>
    </xf>
    <xf numFmtId="0" fontId="20" fillId="0" borderId="0" xfId="0" applyFont="1" applyAlignment="1">
      <alignment horizontal="left" vertical="top" wrapText="1"/>
    </xf>
  </cellXfs>
  <cellStyles count="2">
    <cellStyle name="K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111125</xdr:colOff>
      <xdr:row>1</xdr:row>
      <xdr:rowOff>119063</xdr:rowOff>
    </xdr:from>
    <xdr:to>
      <xdr:col>4</xdr:col>
      <xdr:colOff>596976</xdr:colOff>
      <xdr:row>5</xdr:row>
      <xdr:rowOff>64200</xdr:rowOff>
    </xdr:to>
    <xdr:pic>
      <xdr:nvPicPr>
        <xdr:cNvPr id="5" name="Billede 4">
          <a:extLst>
            <a:ext uri="{FF2B5EF4-FFF2-40B4-BE49-F238E27FC236}">
              <a16:creationId xmlns:a16="http://schemas.microsoft.com/office/drawing/2014/main" id="{66911489-19E5-18DA-6733-C4A97A44F5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2313" y="309563"/>
          <a:ext cx="5827788" cy="707137"/>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4C7FE-65DA-4E65-8B76-CB94B2871AFA}">
  <dimension ref="B8:O76"/>
  <sheetViews>
    <sheetView showGridLines="0" tabSelected="1" zoomScale="120" zoomScaleNormal="120" workbookViewId="0">
      <selection activeCell="B33" sqref="B33"/>
    </sheetView>
  </sheetViews>
  <sheetFormatPr defaultRowHeight="15" x14ac:dyDescent="0.25"/>
  <cols>
    <col min="1" max="1" width="9.140625" style="24"/>
    <col min="2" max="2" width="33" style="24" customWidth="1"/>
    <col min="3" max="3" width="9.140625" style="24" customWidth="1"/>
    <col min="4" max="4" width="38" style="24" customWidth="1"/>
    <col min="5" max="8" width="9.140625" style="24"/>
    <col min="9" max="9" width="33.5703125" style="24" bestFit="1" customWidth="1"/>
    <col min="10" max="11" width="9.140625" style="24"/>
    <col min="12" max="12" width="14.85546875" style="24" customWidth="1"/>
    <col min="13" max="16384" width="9.140625" style="24"/>
  </cols>
  <sheetData>
    <row r="8" spans="2:5" x14ac:dyDescent="0.25">
      <c r="B8" s="24" t="s">
        <v>124</v>
      </c>
    </row>
    <row r="10" spans="2:5" ht="15" customHeight="1" x14ac:dyDescent="0.25">
      <c r="B10" s="42" t="s">
        <v>134</v>
      </c>
      <c r="C10" s="42"/>
      <c r="D10" s="42"/>
      <c r="E10" s="42"/>
    </row>
    <row r="11" spans="2:5" x14ac:dyDescent="0.25">
      <c r="B11" s="42"/>
      <c r="C11" s="42"/>
      <c r="D11" s="42"/>
      <c r="E11" s="42"/>
    </row>
    <row r="12" spans="2:5" x14ac:dyDescent="0.25">
      <c r="B12" s="42"/>
      <c r="C12" s="42"/>
      <c r="D12" s="42"/>
      <c r="E12" s="42"/>
    </row>
    <row r="13" spans="2:5" x14ac:dyDescent="0.25">
      <c r="B13" s="42"/>
      <c r="C13" s="42"/>
      <c r="D13" s="42"/>
      <c r="E13" s="42"/>
    </row>
    <row r="14" spans="2:5" x14ac:dyDescent="0.25">
      <c r="B14" s="42"/>
      <c r="C14" s="42"/>
      <c r="D14" s="42"/>
      <c r="E14" s="42"/>
    </row>
    <row r="15" spans="2:5" x14ac:dyDescent="0.25">
      <c r="B15" s="42"/>
      <c r="C15" s="42"/>
      <c r="D15" s="42"/>
      <c r="E15" s="42"/>
    </row>
    <row r="16" spans="2:5" x14ac:dyDescent="0.25">
      <c r="B16" s="42"/>
      <c r="C16" s="42"/>
      <c r="D16" s="42"/>
      <c r="E16" s="42"/>
    </row>
    <row r="17" spans="2:5" x14ac:dyDescent="0.25">
      <c r="B17" s="42"/>
      <c r="C17" s="42"/>
      <c r="D17" s="42"/>
      <c r="E17" s="42"/>
    </row>
    <row r="18" spans="2:5" x14ac:dyDescent="0.25">
      <c r="B18" s="42"/>
      <c r="C18" s="42"/>
      <c r="D18" s="42"/>
      <c r="E18" s="42"/>
    </row>
    <row r="19" spans="2:5" x14ac:dyDescent="0.25">
      <c r="B19" s="42"/>
      <c r="C19" s="42"/>
      <c r="D19" s="42"/>
      <c r="E19" s="42"/>
    </row>
    <row r="20" spans="2:5" x14ac:dyDescent="0.25">
      <c r="B20" s="42"/>
      <c r="C20" s="42"/>
      <c r="D20" s="42"/>
      <c r="E20" s="42"/>
    </row>
    <row r="21" spans="2:5" x14ac:dyDescent="0.25">
      <c r="B21" s="42"/>
      <c r="C21" s="42"/>
      <c r="D21" s="42"/>
      <c r="E21" s="42"/>
    </row>
    <row r="22" spans="2:5" x14ac:dyDescent="0.25">
      <c r="B22" s="42"/>
      <c r="C22" s="42"/>
      <c r="D22" s="42"/>
      <c r="E22" s="42"/>
    </row>
    <row r="23" spans="2:5" x14ac:dyDescent="0.25">
      <c r="B23" s="42"/>
      <c r="C23" s="42"/>
      <c r="D23" s="42"/>
      <c r="E23" s="42"/>
    </row>
    <row r="24" spans="2:5" x14ac:dyDescent="0.25">
      <c r="B24" s="42"/>
      <c r="C24" s="42"/>
      <c r="D24" s="42"/>
      <c r="E24" s="42"/>
    </row>
    <row r="25" spans="2:5" x14ac:dyDescent="0.25">
      <c r="B25" s="42"/>
      <c r="C25" s="42"/>
      <c r="D25" s="42"/>
      <c r="E25" s="42"/>
    </row>
    <row r="26" spans="2:5" x14ac:dyDescent="0.25">
      <c r="B26" s="42"/>
      <c r="C26" s="42"/>
      <c r="D26" s="42"/>
      <c r="E26" s="42"/>
    </row>
    <row r="27" spans="2:5" x14ac:dyDescent="0.25">
      <c r="B27" s="42"/>
      <c r="C27" s="42"/>
      <c r="D27" s="42"/>
      <c r="E27" s="42"/>
    </row>
    <row r="28" spans="2:5" x14ac:dyDescent="0.25">
      <c r="B28" s="42"/>
      <c r="C28" s="42"/>
      <c r="D28" s="42"/>
      <c r="E28" s="42"/>
    </row>
    <row r="29" spans="2:5" x14ac:dyDescent="0.25">
      <c r="B29" s="42"/>
      <c r="C29" s="42"/>
      <c r="D29" s="42"/>
      <c r="E29" s="42"/>
    </row>
    <row r="30" spans="2:5" x14ac:dyDescent="0.25">
      <c r="B30" s="42"/>
      <c r="C30" s="42"/>
      <c r="D30" s="42"/>
      <c r="E30" s="42"/>
    </row>
    <row r="31" spans="2:5" x14ac:dyDescent="0.25">
      <c r="B31" s="48" t="s">
        <v>135</v>
      </c>
      <c r="C31" s="48"/>
      <c r="D31" s="48"/>
      <c r="E31" s="48"/>
    </row>
    <row r="32" spans="2:5" x14ac:dyDescent="0.25">
      <c r="B32" s="48"/>
      <c r="C32" s="48"/>
      <c r="D32" s="48"/>
      <c r="E32" s="48"/>
    </row>
    <row r="34" spans="2:15" ht="35.25" customHeight="1" x14ac:dyDescent="0.25">
      <c r="B34" s="43" t="s">
        <v>119</v>
      </c>
      <c r="C34" s="43"/>
      <c r="D34" s="43"/>
      <c r="E34" s="43"/>
      <c r="K34" s="37"/>
      <c r="L34" s="37"/>
      <c r="M34" s="37"/>
      <c r="N34" s="37"/>
      <c r="O34" s="37"/>
    </row>
    <row r="35" spans="2:15" x14ac:dyDescent="0.25">
      <c r="B35" s="46" t="s">
        <v>90</v>
      </c>
      <c r="C35" s="47"/>
      <c r="D35" s="46" t="s">
        <v>122</v>
      </c>
      <c r="E35" s="47"/>
      <c r="K35" s="37"/>
      <c r="L35" s="37" t="s">
        <v>121</v>
      </c>
      <c r="M35" s="37" t="s">
        <v>123</v>
      </c>
      <c r="N35" s="37">
        <v>1</v>
      </c>
      <c r="O35" s="37"/>
    </row>
    <row r="36" spans="2:15" x14ac:dyDescent="0.25">
      <c r="B36" s="44" t="s">
        <v>91</v>
      </c>
      <c r="C36" s="44"/>
      <c r="D36" s="44"/>
      <c r="E36" s="44"/>
      <c r="F36" s="37"/>
      <c r="G36" s="37"/>
      <c r="H36" s="37"/>
      <c r="I36" s="37"/>
      <c r="J36" s="37"/>
      <c r="K36" s="37"/>
      <c r="L36" s="37"/>
      <c r="M36" s="37"/>
      <c r="N36" s="37"/>
      <c r="O36" s="37"/>
    </row>
    <row r="37" spans="2:15" x14ac:dyDescent="0.25">
      <c r="B37" s="26" t="s">
        <v>120</v>
      </c>
      <c r="C37" s="25">
        <f>-'Uden husdyrgødning'!E40</f>
        <v>3565</v>
      </c>
      <c r="D37" s="26" t="s">
        <v>109</v>
      </c>
      <c r="E37" s="25">
        <f>-'Uden husdyrgødning'!L40</f>
        <v>3005</v>
      </c>
      <c r="F37" s="37"/>
      <c r="G37" s="37"/>
      <c r="H37" s="37"/>
      <c r="I37" s="41" t="s">
        <v>109</v>
      </c>
      <c r="J37" s="38">
        <f>E37-C37</f>
        <v>-560</v>
      </c>
      <c r="K37" s="37"/>
      <c r="L37" s="37" t="s">
        <v>113</v>
      </c>
      <c r="M37" s="37">
        <v>100</v>
      </c>
      <c r="N37" s="37"/>
      <c r="O37" s="37"/>
    </row>
    <row r="38" spans="2:15" x14ac:dyDescent="0.25">
      <c r="B38" s="26" t="s">
        <v>97</v>
      </c>
      <c r="C38" s="25">
        <f>-'Uden husdyrgødning'!E213</f>
        <v>3795</v>
      </c>
      <c r="D38" s="26" t="s">
        <v>92</v>
      </c>
      <c r="E38" s="25">
        <f>-'Uden husdyrgødning'!L213</f>
        <v>3960</v>
      </c>
      <c r="F38" s="37"/>
      <c r="G38" s="37"/>
      <c r="H38" s="37"/>
      <c r="I38" s="41" t="s">
        <v>125</v>
      </c>
      <c r="J38" s="38">
        <f>E38-C38</f>
        <v>165</v>
      </c>
      <c r="K38" s="37"/>
      <c r="L38" s="37" t="s">
        <v>114</v>
      </c>
      <c r="M38" s="37">
        <f>$N$35*200</f>
        <v>200</v>
      </c>
      <c r="N38" s="37"/>
      <c r="O38" s="37"/>
    </row>
    <row r="39" spans="2:15" x14ac:dyDescent="0.25">
      <c r="B39" s="26" t="s">
        <v>98</v>
      </c>
      <c r="C39" s="25">
        <f>-'Uden husdyrgødning'!E170</f>
        <v>4715</v>
      </c>
      <c r="D39" s="26" t="s">
        <v>93</v>
      </c>
      <c r="E39" s="25">
        <f>-'Uden husdyrgødning'!L170</f>
        <v>4195</v>
      </c>
      <c r="F39" s="37"/>
      <c r="G39" s="37"/>
      <c r="H39" s="37"/>
      <c r="I39" s="41" t="s">
        <v>126</v>
      </c>
      <c r="J39" s="38">
        <f>E40-C39</f>
        <v>-1570</v>
      </c>
      <c r="K39" s="37"/>
      <c r="L39" s="37" t="s">
        <v>117</v>
      </c>
      <c r="M39" s="37">
        <f>$N$35*190</f>
        <v>190</v>
      </c>
      <c r="N39" s="37"/>
      <c r="O39" s="37"/>
    </row>
    <row r="40" spans="2:15" x14ac:dyDescent="0.25">
      <c r="B40" s="26" t="s">
        <v>99</v>
      </c>
      <c r="C40" s="25">
        <f>-'Uden husdyrgødning'!E83</f>
        <v>3705</v>
      </c>
      <c r="D40" s="26" t="s">
        <v>94</v>
      </c>
      <c r="E40" s="25">
        <f>-'Uden husdyrgødning'!L83</f>
        <v>3145</v>
      </c>
      <c r="F40" s="37"/>
      <c r="G40" s="37"/>
      <c r="H40" s="37"/>
      <c r="I40" s="41" t="s">
        <v>112</v>
      </c>
      <c r="J40" s="38">
        <f>E39-C40</f>
        <v>490</v>
      </c>
      <c r="K40" s="37"/>
      <c r="L40" s="37" t="s">
        <v>115</v>
      </c>
      <c r="M40" s="37">
        <f>$N$35*1000</f>
        <v>1000</v>
      </c>
      <c r="N40" s="37"/>
      <c r="O40" s="37"/>
    </row>
    <row r="41" spans="2:15" x14ac:dyDescent="0.25">
      <c r="B41" s="26" t="s">
        <v>100</v>
      </c>
      <c r="C41" s="25">
        <f>-'Uden husdyrgødning'!E255</f>
        <v>4390</v>
      </c>
      <c r="D41" s="26" t="s">
        <v>96</v>
      </c>
      <c r="E41" s="25">
        <f>-'Uden husdyrgødning'!L255</f>
        <v>3870</v>
      </c>
      <c r="F41" s="37"/>
      <c r="G41" s="37"/>
      <c r="H41" s="37"/>
      <c r="I41" s="41" t="s">
        <v>127</v>
      </c>
      <c r="J41" s="38">
        <f>E41-C41</f>
        <v>-520</v>
      </c>
      <c r="K41" s="37"/>
      <c r="L41" s="37" t="s">
        <v>116</v>
      </c>
      <c r="M41" s="37">
        <f>$N$35*400</f>
        <v>400</v>
      </c>
      <c r="N41" s="37"/>
      <c r="O41" s="37"/>
    </row>
    <row r="42" spans="2:15" x14ac:dyDescent="0.25">
      <c r="B42" s="26" t="s">
        <v>101</v>
      </c>
      <c r="C42" s="25">
        <f>-'Uden husdyrgødning'!E170</f>
        <v>4715</v>
      </c>
      <c r="D42" s="26" t="s">
        <v>95</v>
      </c>
      <c r="E42" s="25">
        <f>-'Uden husdyrgødning'!L170</f>
        <v>4195</v>
      </c>
      <c r="F42" s="37"/>
      <c r="G42" s="37"/>
      <c r="H42" s="37"/>
      <c r="I42" s="41" t="s">
        <v>128</v>
      </c>
      <c r="J42" s="38">
        <f>E42-C42</f>
        <v>-520</v>
      </c>
      <c r="K42" s="37"/>
      <c r="L42" s="37" t="s">
        <v>118</v>
      </c>
      <c r="M42" s="37">
        <f>$N$35*300</f>
        <v>300</v>
      </c>
      <c r="N42" s="37"/>
      <c r="O42" s="37"/>
    </row>
    <row r="43" spans="2:15" x14ac:dyDescent="0.25">
      <c r="B43" s="27"/>
      <c r="C43" s="28">
        <f>AVERAGE(C37:C42)</f>
        <v>4147.5</v>
      </c>
      <c r="D43" s="27"/>
      <c r="E43" s="28">
        <f>AVERAGE(E37:E42)</f>
        <v>3728.3333333333335</v>
      </c>
      <c r="F43" s="38">
        <f>C43-E43</f>
        <v>419.16666666666652</v>
      </c>
      <c r="G43" s="39">
        <v>4105</v>
      </c>
      <c r="H43" s="40">
        <f>C43-G43</f>
        <v>42.5</v>
      </c>
      <c r="I43" s="37"/>
      <c r="J43" s="37"/>
      <c r="K43" s="37"/>
      <c r="L43" s="37"/>
      <c r="M43" s="37"/>
      <c r="N43" s="37"/>
      <c r="O43" s="37"/>
    </row>
    <row r="44" spans="2:15" ht="15" customHeight="1" x14ac:dyDescent="0.25">
      <c r="B44" s="45" t="s">
        <v>110</v>
      </c>
      <c r="C44" s="45"/>
      <c r="D44" s="45"/>
      <c r="E44" s="45"/>
      <c r="F44" s="37"/>
      <c r="G44" s="39"/>
      <c r="H44" s="39"/>
      <c r="I44" s="37"/>
      <c r="J44" s="37"/>
      <c r="K44" s="37"/>
      <c r="L44" s="37"/>
      <c r="M44" s="37"/>
      <c r="N44" s="37"/>
      <c r="O44" s="37"/>
    </row>
    <row r="45" spans="2:15" x14ac:dyDescent="0.25">
      <c r="B45" s="26" t="s">
        <v>102</v>
      </c>
      <c r="C45" s="25">
        <f>-'Med husdyrgødning'!E93</f>
        <v>4586</v>
      </c>
      <c r="D45" s="26" t="s">
        <v>102</v>
      </c>
      <c r="E45" s="25">
        <f>-'Med husdyrgødning'!L94</f>
        <v>4086</v>
      </c>
      <c r="F45" s="37"/>
      <c r="G45" s="39"/>
      <c r="H45" s="39"/>
      <c r="I45" s="41" t="s">
        <v>129</v>
      </c>
      <c r="J45" s="38">
        <f>E45-C45</f>
        <v>-500</v>
      </c>
      <c r="K45" s="37"/>
      <c r="L45" s="37"/>
      <c r="M45" s="37"/>
      <c r="N45" s="37"/>
      <c r="O45" s="37"/>
    </row>
    <row r="46" spans="2:15" x14ac:dyDescent="0.25">
      <c r="B46" s="26" t="s">
        <v>103</v>
      </c>
      <c r="C46" s="25">
        <f>-'Med husdyrgødning'!E222</f>
        <v>4990</v>
      </c>
      <c r="D46" s="26" t="s">
        <v>103</v>
      </c>
      <c r="E46" s="25">
        <f>-'Med husdyrgødning'!L223</f>
        <v>4570</v>
      </c>
      <c r="F46" s="37"/>
      <c r="G46" s="39"/>
      <c r="H46" s="39"/>
      <c r="I46" s="41" t="s">
        <v>130</v>
      </c>
      <c r="J46" s="38">
        <f t="shared" ref="J46:J47" si="0">E46-C46</f>
        <v>-420</v>
      </c>
    </row>
    <row r="47" spans="2:15" x14ac:dyDescent="0.25">
      <c r="B47" s="26" t="s">
        <v>104</v>
      </c>
      <c r="C47" s="25">
        <f>-'Med husdyrgødning'!E137</f>
        <v>5215</v>
      </c>
      <c r="D47" s="26" t="s">
        <v>104</v>
      </c>
      <c r="E47" s="25">
        <f>-'Med husdyrgødning'!L138</f>
        <v>4795</v>
      </c>
      <c r="F47" s="37"/>
      <c r="G47" s="39"/>
      <c r="H47" s="39"/>
      <c r="I47" s="41" t="s">
        <v>131</v>
      </c>
      <c r="J47" s="38">
        <f t="shared" si="0"/>
        <v>-420</v>
      </c>
    </row>
    <row r="48" spans="2:15" x14ac:dyDescent="0.25">
      <c r="B48" s="26" t="s">
        <v>106</v>
      </c>
      <c r="C48" s="25">
        <f>-'Med husdyrgødning'!E37</f>
        <v>4065</v>
      </c>
      <c r="D48" s="26" t="s">
        <v>105</v>
      </c>
      <c r="E48" s="25">
        <f>-'Uden husdyrgødning'!L294</f>
        <v>4111</v>
      </c>
      <c r="F48" s="37"/>
      <c r="G48" s="39"/>
      <c r="H48" s="39"/>
      <c r="I48" s="41" t="s">
        <v>112</v>
      </c>
      <c r="J48" s="38">
        <f>E48-C48</f>
        <v>46</v>
      </c>
    </row>
    <row r="49" spans="2:10" x14ac:dyDescent="0.25">
      <c r="B49" s="26" t="s">
        <v>107</v>
      </c>
      <c r="C49" s="25">
        <f>-'Med husdyrgødning'!E137</f>
        <v>5215</v>
      </c>
      <c r="D49" s="26" t="s">
        <v>107</v>
      </c>
      <c r="E49" s="25">
        <f>-'Med husdyrgødning'!L138</f>
        <v>4795</v>
      </c>
      <c r="F49" s="37"/>
      <c r="G49" s="39"/>
      <c r="H49" s="39"/>
      <c r="I49" s="41" t="s">
        <v>132</v>
      </c>
      <c r="J49" s="38">
        <f t="shared" ref="J49:J50" si="1">E49-C49</f>
        <v>-420</v>
      </c>
    </row>
    <row r="50" spans="2:10" x14ac:dyDescent="0.25">
      <c r="B50" s="26" t="s">
        <v>108</v>
      </c>
      <c r="C50" s="25">
        <f>-'Med husdyrgødning'!E93</f>
        <v>4586</v>
      </c>
      <c r="D50" s="26" t="s">
        <v>108</v>
      </c>
      <c r="E50" s="25">
        <f>-'Med husdyrgødning'!L37</f>
        <v>3565</v>
      </c>
      <c r="F50" s="37"/>
      <c r="G50" s="39"/>
      <c r="H50" s="39"/>
      <c r="I50" s="41" t="s">
        <v>133</v>
      </c>
      <c r="J50" s="38">
        <f t="shared" si="1"/>
        <v>-1021</v>
      </c>
    </row>
    <row r="51" spans="2:10" x14ac:dyDescent="0.25">
      <c r="B51" s="27"/>
      <c r="C51" s="28">
        <f>AVERAGE(C45:C50)</f>
        <v>4776.166666666667</v>
      </c>
      <c r="D51" s="27"/>
      <c r="E51" s="28">
        <f>AVERAGE(E45:E50)</f>
        <v>4320.333333333333</v>
      </c>
      <c r="F51" s="38">
        <f>C51-E51</f>
        <v>455.83333333333394</v>
      </c>
      <c r="G51" s="39">
        <v>4593</v>
      </c>
      <c r="H51" s="40">
        <f>C51-G51</f>
        <v>183.16666666666697</v>
      </c>
      <c r="I51" s="37"/>
      <c r="J51" s="37"/>
    </row>
    <row r="52" spans="2:10" x14ac:dyDescent="0.25">
      <c r="B52" s="23"/>
    </row>
    <row r="55" spans="2:10" x14ac:dyDescent="0.25">
      <c r="B55" s="31"/>
    </row>
    <row r="56" spans="2:10" x14ac:dyDescent="0.25">
      <c r="B56" s="32"/>
    </row>
    <row r="57" spans="2:10" x14ac:dyDescent="0.25">
      <c r="B57" s="31"/>
    </row>
    <row r="58" spans="2:10" x14ac:dyDescent="0.25">
      <c r="B58" s="31"/>
    </row>
    <row r="59" spans="2:10" x14ac:dyDescent="0.25">
      <c r="B59" s="32"/>
    </row>
    <row r="60" spans="2:10" x14ac:dyDescent="0.25">
      <c r="B60" s="30"/>
    </row>
    <row r="63" spans="2:10" x14ac:dyDescent="0.25">
      <c r="B63" s="34"/>
    </row>
    <row r="64" spans="2:10" x14ac:dyDescent="0.25">
      <c r="B64"/>
    </row>
    <row r="65" spans="2:2" x14ac:dyDescent="0.25">
      <c r="B65" s="35"/>
    </row>
    <row r="66" spans="2:2" x14ac:dyDescent="0.25">
      <c r="B66" s="33"/>
    </row>
    <row r="67" spans="2:2" x14ac:dyDescent="0.25">
      <c r="B67" s="35"/>
    </row>
    <row r="68" spans="2:2" x14ac:dyDescent="0.25">
      <c r="B68" s="35"/>
    </row>
    <row r="69" spans="2:2" x14ac:dyDescent="0.25">
      <c r="B69" s="35"/>
    </row>
    <row r="70" spans="2:2" x14ac:dyDescent="0.25">
      <c r="B70"/>
    </row>
    <row r="71" spans="2:2" x14ac:dyDescent="0.25">
      <c r="B71" s="35"/>
    </row>
    <row r="72" spans="2:2" x14ac:dyDescent="0.25">
      <c r="B72" s="35"/>
    </row>
    <row r="73" spans="2:2" x14ac:dyDescent="0.25">
      <c r="B73" s="33"/>
    </row>
    <row r="74" spans="2:2" x14ac:dyDescent="0.25">
      <c r="B74" s="33"/>
    </row>
    <row r="75" spans="2:2" x14ac:dyDescent="0.25">
      <c r="B75" s="35"/>
    </row>
    <row r="76" spans="2:2" x14ac:dyDescent="0.25">
      <c r="B76" s="35"/>
    </row>
  </sheetData>
  <sheetProtection sheet="1" objects="1" scenarios="1"/>
  <mergeCells count="7">
    <mergeCell ref="B10:E30"/>
    <mergeCell ref="B34:E34"/>
    <mergeCell ref="B36:E36"/>
    <mergeCell ref="B44:E44"/>
    <mergeCell ref="B35:C35"/>
    <mergeCell ref="D35:E35"/>
    <mergeCell ref="B31:E32"/>
  </mergeCells>
  <pageMargins left="0.7" right="0.7" top="0.75" bottom="0.75" header="0.3" footer="0.3"/>
  <pageSetup paperSize="9" orientation="portrait" r:id="rId1"/>
  <ignoredErrors>
    <ignoredError sqref="C48 E48"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309"/>
  <sheetViews>
    <sheetView workbookViewId="0">
      <selection activeCell="D18" sqref="D18"/>
    </sheetView>
  </sheetViews>
  <sheetFormatPr defaultRowHeight="15" x14ac:dyDescent="0.25"/>
  <cols>
    <col min="1" max="1" width="30" customWidth="1"/>
    <col min="5" max="5" width="11" customWidth="1"/>
    <col min="6" max="6" width="5" customWidth="1"/>
    <col min="7" max="7" width="6" customWidth="1"/>
    <col min="8" max="8" width="30" customWidth="1"/>
    <col min="12" max="12" width="11" customWidth="1"/>
  </cols>
  <sheetData>
    <row r="2" spans="1:12" x14ac:dyDescent="0.25">
      <c r="A2" t="s">
        <v>84</v>
      </c>
      <c r="H2" t="s">
        <v>85</v>
      </c>
    </row>
    <row r="4" spans="1:12" x14ac:dyDescent="0.25">
      <c r="A4" t="s">
        <v>0</v>
      </c>
      <c r="H4" t="s">
        <v>0</v>
      </c>
    </row>
    <row r="5" spans="1:12" x14ac:dyDescent="0.25">
      <c r="A5" s="1" t="s">
        <v>1</v>
      </c>
      <c r="B5" s="1" t="s">
        <v>2</v>
      </c>
      <c r="H5" s="1" t="s">
        <v>1</v>
      </c>
      <c r="I5" s="1" t="s">
        <v>2</v>
      </c>
    </row>
    <row r="6" spans="1:12" x14ac:dyDescent="0.25">
      <c r="A6" s="1" t="s">
        <v>3</v>
      </c>
      <c r="B6" s="1" t="s">
        <v>4</v>
      </c>
      <c r="H6" s="1" t="s">
        <v>3</v>
      </c>
      <c r="I6" s="1" t="s">
        <v>4</v>
      </c>
    </row>
    <row r="7" spans="1:12" x14ac:dyDescent="0.25">
      <c r="A7" s="1" t="s">
        <v>5</v>
      </c>
      <c r="B7" s="1" t="s">
        <v>6</v>
      </c>
      <c r="H7" s="1" t="s">
        <v>5</v>
      </c>
      <c r="I7" s="1" t="s">
        <v>6</v>
      </c>
    </row>
    <row r="8" spans="1:12" x14ac:dyDescent="0.25">
      <c r="A8" s="1" t="s">
        <v>7</v>
      </c>
      <c r="B8" s="1" t="s">
        <v>8</v>
      </c>
      <c r="H8" s="1" t="s">
        <v>7</v>
      </c>
      <c r="I8" s="1" t="s">
        <v>8</v>
      </c>
    </row>
    <row r="9" spans="1:12" x14ac:dyDescent="0.25">
      <c r="A9" s="1" t="s">
        <v>9</v>
      </c>
      <c r="B9" s="1" t="s">
        <v>10</v>
      </c>
      <c r="H9" s="1" t="s">
        <v>9</v>
      </c>
      <c r="I9" s="1" t="s">
        <v>10</v>
      </c>
    </row>
    <row r="11" spans="1:12" x14ac:dyDescent="0.25">
      <c r="A11" s="8" t="s">
        <v>11</v>
      </c>
      <c r="B11" s="9" t="s">
        <v>12</v>
      </c>
      <c r="C11" s="9" t="s">
        <v>13</v>
      </c>
      <c r="D11" s="9" t="s">
        <v>14</v>
      </c>
      <c r="E11" s="9" t="s">
        <v>15</v>
      </c>
      <c r="H11" s="8" t="s">
        <v>11</v>
      </c>
      <c r="I11" s="9" t="s">
        <v>12</v>
      </c>
      <c r="J11" s="9" t="s">
        <v>13</v>
      </c>
      <c r="K11" s="9" t="s">
        <v>14</v>
      </c>
      <c r="L11" s="9" t="s">
        <v>15</v>
      </c>
    </row>
    <row r="12" spans="1:12" x14ac:dyDescent="0.25">
      <c r="A12" s="10" t="s">
        <v>16</v>
      </c>
      <c r="B12" s="11"/>
      <c r="C12" s="3" t="s">
        <v>13</v>
      </c>
      <c r="D12" s="11"/>
      <c r="E12" s="11"/>
      <c r="H12" s="10" t="s">
        <v>16</v>
      </c>
      <c r="I12" s="11"/>
      <c r="J12" s="3" t="s">
        <v>13</v>
      </c>
      <c r="K12" s="11"/>
      <c r="L12" s="11"/>
    </row>
    <row r="13" spans="1:12" x14ac:dyDescent="0.25">
      <c r="A13" s="2" t="s">
        <v>17</v>
      </c>
      <c r="B13" s="4">
        <v>6500</v>
      </c>
      <c r="C13" s="3" t="s">
        <v>18</v>
      </c>
      <c r="D13" s="6">
        <v>1.8</v>
      </c>
      <c r="E13" s="4">
        <f>B13*D13</f>
        <v>11700</v>
      </c>
      <c r="H13" s="2" t="s">
        <v>17</v>
      </c>
      <c r="I13" s="20">
        <v>58.5</v>
      </c>
      <c r="J13" s="3" t="s">
        <v>18</v>
      </c>
      <c r="K13" s="6">
        <v>1.8</v>
      </c>
      <c r="L13" s="4">
        <f>I13*K13</f>
        <v>105.3</v>
      </c>
    </row>
    <row r="14" spans="1:12" x14ac:dyDescent="0.25">
      <c r="A14" s="2" t="s">
        <v>19</v>
      </c>
      <c r="B14" s="4">
        <v>3500</v>
      </c>
      <c r="C14" s="3" t="s">
        <v>18</v>
      </c>
      <c r="D14" s="6">
        <v>0.65</v>
      </c>
      <c r="E14" s="4">
        <f>B14*D14</f>
        <v>2275</v>
      </c>
      <c r="H14" s="2" t="s">
        <v>19</v>
      </c>
      <c r="I14" s="4">
        <v>3500</v>
      </c>
      <c r="J14" s="3" t="s">
        <v>18</v>
      </c>
      <c r="K14" s="6">
        <v>0.65</v>
      </c>
      <c r="L14" s="4">
        <f>I14*K14</f>
        <v>2275</v>
      </c>
    </row>
    <row r="15" spans="1:12" x14ac:dyDescent="0.25">
      <c r="A15" s="10" t="s">
        <v>20</v>
      </c>
      <c r="B15" s="11"/>
      <c r="C15" s="3" t="s">
        <v>13</v>
      </c>
      <c r="D15" s="11"/>
      <c r="E15" s="11">
        <f>SUM(E13:E14)</f>
        <v>13975</v>
      </c>
      <c r="H15" s="10" t="s">
        <v>20</v>
      </c>
      <c r="I15" s="11"/>
      <c r="J15" s="3" t="s">
        <v>13</v>
      </c>
      <c r="K15" s="11"/>
      <c r="L15" s="11">
        <f>SUM(L13:L14)</f>
        <v>2380.3000000000002</v>
      </c>
    </row>
    <row r="16" spans="1:12" x14ac:dyDescent="0.25">
      <c r="A16" s="2" t="s">
        <v>13</v>
      </c>
      <c r="B16" s="4"/>
      <c r="C16" s="3" t="s">
        <v>13</v>
      </c>
      <c r="D16" s="4"/>
      <c r="E16" s="4"/>
      <c r="H16" s="2" t="s">
        <v>13</v>
      </c>
      <c r="I16" s="4"/>
      <c r="J16" s="3" t="s">
        <v>13</v>
      </c>
      <c r="K16" s="4"/>
      <c r="L16" s="4"/>
    </row>
    <row r="17" spans="1:12" x14ac:dyDescent="0.25">
      <c r="A17" s="10" t="s">
        <v>21</v>
      </c>
      <c r="B17" s="11"/>
      <c r="C17" s="3" t="s">
        <v>13</v>
      </c>
      <c r="D17" s="11"/>
      <c r="E17" s="11"/>
      <c r="H17" s="10" t="s">
        <v>21</v>
      </c>
      <c r="I17" s="11"/>
      <c r="J17" s="3" t="s">
        <v>13</v>
      </c>
      <c r="K17" s="11"/>
      <c r="L17" s="11"/>
    </row>
    <row r="18" spans="1:12" x14ac:dyDescent="0.25">
      <c r="A18" s="2" t="s">
        <v>22</v>
      </c>
      <c r="B18" s="4">
        <v>-120</v>
      </c>
      <c r="C18" s="3" t="s">
        <v>18</v>
      </c>
      <c r="D18" s="6">
        <v>4</v>
      </c>
      <c r="E18" s="4">
        <f>B18*D18</f>
        <v>-480</v>
      </c>
      <c r="H18" s="2" t="s">
        <v>22</v>
      </c>
      <c r="I18" s="4">
        <v>-120</v>
      </c>
      <c r="J18" s="3" t="s">
        <v>18</v>
      </c>
      <c r="K18" s="6">
        <v>4</v>
      </c>
      <c r="L18" s="4">
        <f>I18*K18</f>
        <v>-480</v>
      </c>
    </row>
    <row r="19" spans="1:12" x14ac:dyDescent="0.25">
      <c r="A19" s="2" t="s">
        <v>23</v>
      </c>
      <c r="B19" s="4">
        <v>-144</v>
      </c>
      <c r="C19" s="3" t="s">
        <v>18</v>
      </c>
      <c r="D19" s="6">
        <v>18</v>
      </c>
      <c r="E19" s="4">
        <f>B19*D19</f>
        <v>-2592</v>
      </c>
      <c r="H19" s="2" t="s">
        <v>23</v>
      </c>
      <c r="I19" s="4">
        <v>-144</v>
      </c>
      <c r="J19" s="3" t="s">
        <v>18</v>
      </c>
      <c r="K19" s="6">
        <v>18</v>
      </c>
      <c r="L19" s="4">
        <f>I19*K19</f>
        <v>-2592</v>
      </c>
    </row>
    <row r="20" spans="1:12" x14ac:dyDescent="0.25">
      <c r="A20" s="2" t="s">
        <v>24</v>
      </c>
      <c r="B20" s="4">
        <v>-24</v>
      </c>
      <c r="C20" s="3" t="s">
        <v>18</v>
      </c>
      <c r="D20" s="6">
        <v>20</v>
      </c>
      <c r="E20" s="4">
        <f>B20*D20</f>
        <v>-480</v>
      </c>
      <c r="H20" s="2" t="s">
        <v>24</v>
      </c>
      <c r="I20" s="4">
        <v>-24</v>
      </c>
      <c r="J20" s="3" t="s">
        <v>18</v>
      </c>
      <c r="K20" s="6">
        <v>20</v>
      </c>
      <c r="L20" s="4">
        <f>I20*K20</f>
        <v>-480</v>
      </c>
    </row>
    <row r="21" spans="1:12" x14ac:dyDescent="0.25">
      <c r="A21" s="2" t="s">
        <v>25</v>
      </c>
      <c r="B21" s="4">
        <v>-60</v>
      </c>
      <c r="C21" s="3" t="s">
        <v>18</v>
      </c>
      <c r="D21" s="6">
        <v>13</v>
      </c>
      <c r="E21" s="4">
        <f>B21*D21</f>
        <v>-780</v>
      </c>
      <c r="H21" s="2" t="s">
        <v>25</v>
      </c>
      <c r="I21" s="4">
        <v>-60</v>
      </c>
      <c r="J21" s="3" t="s">
        <v>18</v>
      </c>
      <c r="K21" s="6">
        <v>13</v>
      </c>
      <c r="L21" s="4">
        <f>I21*K21</f>
        <v>-780</v>
      </c>
    </row>
    <row r="22" spans="1:12" x14ac:dyDescent="0.25">
      <c r="A22" s="2" t="s">
        <v>26</v>
      </c>
      <c r="B22" s="4"/>
      <c r="C22" s="3" t="s">
        <v>27</v>
      </c>
      <c r="D22" s="4"/>
      <c r="E22" s="4">
        <v>-103</v>
      </c>
      <c r="H22" s="2" t="s">
        <v>26</v>
      </c>
      <c r="I22" s="4"/>
      <c r="J22" s="3" t="s">
        <v>27</v>
      </c>
      <c r="K22" s="4"/>
      <c r="L22" s="4">
        <v>-103</v>
      </c>
    </row>
    <row r="23" spans="1:12" x14ac:dyDescent="0.25">
      <c r="A23" s="2" t="s">
        <v>28</v>
      </c>
      <c r="B23" s="4"/>
      <c r="C23" s="3" t="s">
        <v>27</v>
      </c>
      <c r="D23" s="4"/>
      <c r="E23" s="4">
        <v>-173</v>
      </c>
      <c r="H23" s="2" t="s">
        <v>28</v>
      </c>
      <c r="I23" s="4"/>
      <c r="J23" s="3" t="s">
        <v>27</v>
      </c>
      <c r="K23" s="4"/>
      <c r="L23" s="4">
        <v>-173</v>
      </c>
    </row>
    <row r="24" spans="1:12" x14ac:dyDescent="0.25">
      <c r="A24" s="2" t="s">
        <v>29</v>
      </c>
      <c r="B24" s="4"/>
      <c r="C24" s="3" t="s">
        <v>27</v>
      </c>
      <c r="D24" s="4"/>
      <c r="E24" s="4">
        <v>-26</v>
      </c>
      <c r="H24" s="2" t="s">
        <v>29</v>
      </c>
      <c r="I24" s="4"/>
      <c r="J24" s="3" t="s">
        <v>27</v>
      </c>
      <c r="K24" s="4"/>
      <c r="L24" s="4">
        <v>-26</v>
      </c>
    </row>
    <row r="25" spans="1:12" x14ac:dyDescent="0.25">
      <c r="A25" s="2" t="s">
        <v>30</v>
      </c>
      <c r="B25" s="4"/>
      <c r="C25" s="3" t="s">
        <v>27</v>
      </c>
      <c r="D25" s="4"/>
      <c r="E25" s="4">
        <v>-38</v>
      </c>
      <c r="H25" s="2" t="s">
        <v>30</v>
      </c>
      <c r="I25" s="4"/>
      <c r="J25" s="3" t="s">
        <v>27</v>
      </c>
      <c r="K25" s="4"/>
      <c r="L25" s="4">
        <v>-38</v>
      </c>
    </row>
    <row r="26" spans="1:12" x14ac:dyDescent="0.25">
      <c r="A26" s="10" t="s">
        <v>31</v>
      </c>
      <c r="B26" s="11"/>
      <c r="C26" s="3" t="s">
        <v>13</v>
      </c>
      <c r="D26" s="11"/>
      <c r="E26" s="11">
        <f>SUM(E17:E25)</f>
        <v>-4672</v>
      </c>
      <c r="H26" s="10" t="s">
        <v>31</v>
      </c>
      <c r="I26" s="11"/>
      <c r="J26" s="3" t="s">
        <v>13</v>
      </c>
      <c r="K26" s="11"/>
      <c r="L26" s="11">
        <f>SUM(L17:L25)</f>
        <v>-4672</v>
      </c>
    </row>
    <row r="27" spans="1:12" x14ac:dyDescent="0.25">
      <c r="A27" s="10" t="s">
        <v>32</v>
      </c>
      <c r="B27" s="11"/>
      <c r="C27" s="3" t="s">
        <v>13</v>
      </c>
      <c r="D27" s="11"/>
      <c r="E27" s="11">
        <f>SUM(E15,E26)</f>
        <v>9303</v>
      </c>
      <c r="H27" s="10" t="s">
        <v>32</v>
      </c>
      <c r="I27" s="11"/>
      <c r="J27" s="3" t="s">
        <v>13</v>
      </c>
      <c r="K27" s="11"/>
      <c r="L27" s="11">
        <f>SUM(L15,L26)</f>
        <v>-2291.6999999999998</v>
      </c>
    </row>
    <row r="28" spans="1:12" x14ac:dyDescent="0.25">
      <c r="A28" s="2" t="s">
        <v>13</v>
      </c>
      <c r="B28" s="4"/>
      <c r="C28" s="3" t="s">
        <v>13</v>
      </c>
      <c r="D28" s="4"/>
      <c r="E28" s="4"/>
      <c r="H28" s="2" t="s">
        <v>13</v>
      </c>
      <c r="I28" s="4"/>
      <c r="J28" s="3" t="s">
        <v>13</v>
      </c>
      <c r="K28" s="4"/>
      <c r="L28" s="4"/>
    </row>
    <row r="29" spans="1:12" x14ac:dyDescent="0.25">
      <c r="A29" s="10" t="s">
        <v>33</v>
      </c>
      <c r="B29" s="11"/>
      <c r="C29" s="3" t="s">
        <v>13</v>
      </c>
      <c r="D29" s="11"/>
      <c r="E29" s="11"/>
      <c r="H29" s="10" t="s">
        <v>33</v>
      </c>
      <c r="I29" s="11"/>
      <c r="J29" s="3" t="s">
        <v>13</v>
      </c>
      <c r="K29" s="11"/>
      <c r="L29" s="11"/>
    </row>
    <row r="30" spans="1:12" x14ac:dyDescent="0.25">
      <c r="A30" s="2" t="s">
        <v>34</v>
      </c>
      <c r="B30" s="4">
        <v>-1</v>
      </c>
      <c r="C30" s="3" t="s">
        <v>13</v>
      </c>
      <c r="D30" s="4">
        <v>725</v>
      </c>
      <c r="E30" s="4">
        <f t="shared" ref="E30:E38" si="0">B30*D30</f>
        <v>-725</v>
      </c>
      <c r="H30" s="21" t="s">
        <v>86</v>
      </c>
      <c r="I30" s="20">
        <v>0</v>
      </c>
      <c r="J30" s="22" t="s">
        <v>13</v>
      </c>
      <c r="K30" s="20">
        <v>225</v>
      </c>
      <c r="L30" s="20">
        <f t="shared" ref="L30:L38" si="1">I30*K30</f>
        <v>0</v>
      </c>
    </row>
    <row r="31" spans="1:12" x14ac:dyDescent="0.25">
      <c r="A31" s="2" t="s">
        <v>35</v>
      </c>
      <c r="B31" s="4">
        <v>-1</v>
      </c>
      <c r="C31" s="3" t="s">
        <v>13</v>
      </c>
      <c r="D31" s="4">
        <v>100</v>
      </c>
      <c r="E31" s="4">
        <f t="shared" si="0"/>
        <v>-100</v>
      </c>
      <c r="H31" s="2" t="s">
        <v>35</v>
      </c>
      <c r="I31" s="4">
        <v>-1</v>
      </c>
      <c r="J31" s="3" t="s">
        <v>13</v>
      </c>
      <c r="K31" s="4">
        <v>100</v>
      </c>
      <c r="L31" s="4">
        <f t="shared" si="1"/>
        <v>-100</v>
      </c>
    </row>
    <row r="32" spans="1:12" x14ac:dyDescent="0.25">
      <c r="A32" s="2" t="s">
        <v>36</v>
      </c>
      <c r="B32" s="4">
        <v>-1</v>
      </c>
      <c r="C32" s="3" t="s">
        <v>13</v>
      </c>
      <c r="D32" s="4">
        <v>400</v>
      </c>
      <c r="E32" s="4">
        <f t="shared" si="0"/>
        <v>-400</v>
      </c>
      <c r="H32" s="21" t="s">
        <v>87</v>
      </c>
      <c r="I32" s="20">
        <v>-1</v>
      </c>
      <c r="J32" s="22" t="s">
        <v>13</v>
      </c>
      <c r="K32" s="20">
        <v>425</v>
      </c>
      <c r="L32" s="20">
        <f t="shared" si="1"/>
        <v>-425</v>
      </c>
    </row>
    <row r="33" spans="1:14" x14ac:dyDescent="0.25">
      <c r="A33" s="2" t="s">
        <v>37</v>
      </c>
      <c r="B33" s="4">
        <v>-2</v>
      </c>
      <c r="C33" s="3"/>
      <c r="D33" s="4">
        <v>140</v>
      </c>
      <c r="E33" s="4">
        <f t="shared" si="0"/>
        <v>-280</v>
      </c>
      <c r="H33" s="2" t="s">
        <v>37</v>
      </c>
      <c r="I33" s="20">
        <v>-3</v>
      </c>
      <c r="J33" s="3" t="s">
        <v>13</v>
      </c>
      <c r="K33" s="4">
        <v>140</v>
      </c>
      <c r="L33" s="4">
        <f t="shared" si="1"/>
        <v>-420</v>
      </c>
    </row>
    <row r="34" spans="1:14" x14ac:dyDescent="0.25">
      <c r="A34" s="2" t="s">
        <v>38</v>
      </c>
      <c r="B34" s="4">
        <v>-1</v>
      </c>
      <c r="C34" s="3" t="s">
        <v>13</v>
      </c>
      <c r="D34" s="4">
        <v>866</v>
      </c>
      <c r="E34" s="4">
        <f t="shared" si="0"/>
        <v>-866</v>
      </c>
      <c r="H34" s="2" t="s">
        <v>38</v>
      </c>
      <c r="I34" s="4">
        <v>-1</v>
      </c>
      <c r="J34" s="3" t="s">
        <v>13</v>
      </c>
      <c r="K34" s="4">
        <v>866</v>
      </c>
      <c r="L34" s="4">
        <f t="shared" si="1"/>
        <v>-866</v>
      </c>
    </row>
    <row r="35" spans="1:14" x14ac:dyDescent="0.25">
      <c r="A35" s="2" t="s">
        <v>39</v>
      </c>
      <c r="B35" s="4">
        <v>-1</v>
      </c>
      <c r="C35" s="3" t="s">
        <v>13</v>
      </c>
      <c r="D35" s="4">
        <v>394</v>
      </c>
      <c r="E35" s="4">
        <f t="shared" si="0"/>
        <v>-394</v>
      </c>
      <c r="H35" s="2" t="s">
        <v>39</v>
      </c>
      <c r="I35" s="4">
        <v>-1</v>
      </c>
      <c r="J35" s="3" t="s">
        <v>13</v>
      </c>
      <c r="K35" s="4">
        <v>394</v>
      </c>
      <c r="L35" s="4">
        <f t="shared" si="1"/>
        <v>-394</v>
      </c>
    </row>
    <row r="36" spans="1:14" x14ac:dyDescent="0.25">
      <c r="A36" s="2" t="s">
        <v>40</v>
      </c>
      <c r="B36" s="4"/>
      <c r="C36" s="3" t="s">
        <v>13</v>
      </c>
      <c r="D36" s="7">
        <v>0.12</v>
      </c>
      <c r="E36" s="4">
        <f t="shared" si="0"/>
        <v>0</v>
      </c>
      <c r="H36" s="2" t="s">
        <v>40</v>
      </c>
      <c r="I36" s="4"/>
      <c r="J36" s="3" t="s">
        <v>13</v>
      </c>
      <c r="K36" s="7">
        <v>0.12</v>
      </c>
      <c r="L36" s="4">
        <f t="shared" si="1"/>
        <v>0</v>
      </c>
    </row>
    <row r="37" spans="1:14" x14ac:dyDescent="0.25">
      <c r="A37" s="2" t="s">
        <v>41</v>
      </c>
      <c r="B37" s="5"/>
      <c r="C37" s="3" t="s">
        <v>13</v>
      </c>
      <c r="D37" s="4">
        <v>90</v>
      </c>
      <c r="E37" s="4">
        <f t="shared" si="0"/>
        <v>0</v>
      </c>
      <c r="H37" s="2" t="s">
        <v>41</v>
      </c>
      <c r="I37" s="5"/>
      <c r="J37" s="3" t="s">
        <v>13</v>
      </c>
      <c r="K37" s="4">
        <v>90</v>
      </c>
      <c r="L37" s="4">
        <f t="shared" si="1"/>
        <v>0</v>
      </c>
    </row>
    <row r="38" spans="1:14" x14ac:dyDescent="0.25">
      <c r="A38" s="2" t="s">
        <v>42</v>
      </c>
      <c r="B38" s="4"/>
      <c r="C38" s="3" t="s">
        <v>13</v>
      </c>
      <c r="D38" s="4">
        <v>244</v>
      </c>
      <c r="E38" s="4">
        <f t="shared" si="0"/>
        <v>0</v>
      </c>
      <c r="H38" s="2" t="s">
        <v>42</v>
      </c>
      <c r="I38" s="4"/>
      <c r="J38" s="3" t="s">
        <v>13</v>
      </c>
      <c r="K38" s="4">
        <v>244</v>
      </c>
      <c r="L38" s="4">
        <f t="shared" si="1"/>
        <v>0</v>
      </c>
    </row>
    <row r="39" spans="1:14" x14ac:dyDescent="0.25">
      <c r="A39" s="2" t="s">
        <v>43</v>
      </c>
      <c r="B39" s="4"/>
      <c r="C39" s="3" t="s">
        <v>13</v>
      </c>
      <c r="D39" s="4"/>
      <c r="E39" s="4">
        <v>-800</v>
      </c>
      <c r="H39" s="2" t="s">
        <v>43</v>
      </c>
      <c r="I39" s="4"/>
      <c r="J39" s="3" t="s">
        <v>13</v>
      </c>
      <c r="K39" s="4"/>
      <c r="L39" s="4">
        <v>-800</v>
      </c>
    </row>
    <row r="40" spans="1:14" x14ac:dyDescent="0.25">
      <c r="A40" s="10" t="s">
        <v>44</v>
      </c>
      <c r="B40" s="11"/>
      <c r="C40" s="3" t="s">
        <v>13</v>
      </c>
      <c r="D40" s="11"/>
      <c r="E40" s="11">
        <f>SUM(E30:E39)</f>
        <v>-3565</v>
      </c>
      <c r="H40" s="10" t="s">
        <v>44</v>
      </c>
      <c r="I40" s="11"/>
      <c r="J40" s="3" t="s">
        <v>13</v>
      </c>
      <c r="K40" s="11"/>
      <c r="L40" s="11">
        <f>SUM(L30:L39)</f>
        <v>-3005</v>
      </c>
      <c r="N40" s="19">
        <f>E40-L40</f>
        <v>-560</v>
      </c>
    </row>
    <row r="41" spans="1:14" x14ac:dyDescent="0.25">
      <c r="A41" s="2" t="s">
        <v>45</v>
      </c>
      <c r="B41" s="4"/>
      <c r="C41" s="3" t="s">
        <v>13</v>
      </c>
      <c r="D41" s="4"/>
      <c r="E41" s="4">
        <f>SUM(E27,E40)</f>
        <v>5738</v>
      </c>
      <c r="H41" s="2" t="s">
        <v>45</v>
      </c>
      <c r="I41" s="4"/>
      <c r="J41" s="3" t="s">
        <v>13</v>
      </c>
      <c r="K41" s="4"/>
      <c r="L41" s="4">
        <f>SUM(L27,L40)</f>
        <v>-5296.7</v>
      </c>
    </row>
    <row r="45" spans="1:14" x14ac:dyDescent="0.25">
      <c r="A45" s="1" t="s">
        <v>46</v>
      </c>
      <c r="H45" s="1" t="s">
        <v>46</v>
      </c>
    </row>
    <row r="47" spans="1:14" x14ac:dyDescent="0.25">
      <c r="A47" t="s">
        <v>47</v>
      </c>
      <c r="H47" t="s">
        <v>47</v>
      </c>
    </row>
    <row r="48" spans="1:14" x14ac:dyDescent="0.25">
      <c r="A48" s="1" t="s">
        <v>1</v>
      </c>
      <c r="B48" s="1" t="s">
        <v>2</v>
      </c>
      <c r="H48" s="1" t="s">
        <v>1</v>
      </c>
      <c r="I48" s="1" t="s">
        <v>2</v>
      </c>
    </row>
    <row r="49" spans="1:12" x14ac:dyDescent="0.25">
      <c r="A49" s="1" t="s">
        <v>3</v>
      </c>
      <c r="B49" s="1" t="s">
        <v>4</v>
      </c>
      <c r="H49" s="1" t="s">
        <v>3</v>
      </c>
      <c r="I49" s="1" t="s">
        <v>4</v>
      </c>
    </row>
    <row r="50" spans="1:12" x14ac:dyDescent="0.25">
      <c r="A50" s="1" t="s">
        <v>5</v>
      </c>
      <c r="B50" s="1" t="s">
        <v>6</v>
      </c>
      <c r="H50" s="1" t="s">
        <v>5</v>
      </c>
      <c r="I50" s="1" t="s">
        <v>6</v>
      </c>
    </row>
    <row r="51" spans="1:12" x14ac:dyDescent="0.25">
      <c r="A51" s="1" t="s">
        <v>7</v>
      </c>
      <c r="B51" s="1" t="s">
        <v>8</v>
      </c>
      <c r="H51" s="1" t="s">
        <v>7</v>
      </c>
      <c r="I51" s="1" t="s">
        <v>8</v>
      </c>
    </row>
    <row r="52" spans="1:12" x14ac:dyDescent="0.25">
      <c r="A52" s="1" t="s">
        <v>9</v>
      </c>
      <c r="B52" s="1" t="s">
        <v>10</v>
      </c>
      <c r="H52" s="1" t="s">
        <v>9</v>
      </c>
      <c r="I52" s="1" t="s">
        <v>10</v>
      </c>
    </row>
    <row r="54" spans="1:12" x14ac:dyDescent="0.25">
      <c r="A54" s="8" t="s">
        <v>11</v>
      </c>
      <c r="B54" s="9" t="s">
        <v>12</v>
      </c>
      <c r="C54" s="9" t="s">
        <v>13</v>
      </c>
      <c r="D54" s="9" t="s">
        <v>14</v>
      </c>
      <c r="E54" s="9" t="s">
        <v>15</v>
      </c>
      <c r="H54" s="8" t="s">
        <v>11</v>
      </c>
      <c r="I54" s="9" t="s">
        <v>12</v>
      </c>
      <c r="J54" s="9" t="s">
        <v>13</v>
      </c>
      <c r="K54" s="9" t="s">
        <v>14</v>
      </c>
      <c r="L54" s="9" t="s">
        <v>15</v>
      </c>
    </row>
    <row r="55" spans="1:12" x14ac:dyDescent="0.25">
      <c r="A55" s="10" t="s">
        <v>16</v>
      </c>
      <c r="B55" s="11"/>
      <c r="C55" s="3" t="s">
        <v>13</v>
      </c>
      <c r="D55" s="11"/>
      <c r="E55" s="11"/>
      <c r="H55" s="10" t="s">
        <v>16</v>
      </c>
      <c r="I55" s="11"/>
      <c r="J55" s="3" t="s">
        <v>13</v>
      </c>
      <c r="K55" s="11"/>
      <c r="L55" s="11"/>
    </row>
    <row r="56" spans="1:12" x14ac:dyDescent="0.25">
      <c r="A56" s="2" t="s">
        <v>17</v>
      </c>
      <c r="B56" s="4">
        <v>6500</v>
      </c>
      <c r="C56" s="3" t="s">
        <v>18</v>
      </c>
      <c r="D56" s="6">
        <v>2</v>
      </c>
      <c r="E56" s="4">
        <f>B56*D56</f>
        <v>13000</v>
      </c>
      <c r="H56" s="2" t="s">
        <v>17</v>
      </c>
      <c r="I56" s="20">
        <v>58.5</v>
      </c>
      <c r="J56" s="3" t="s">
        <v>18</v>
      </c>
      <c r="K56" s="6">
        <v>2</v>
      </c>
      <c r="L56" s="4">
        <f>I56*K56</f>
        <v>117</v>
      </c>
    </row>
    <row r="57" spans="1:12" x14ac:dyDescent="0.25">
      <c r="A57" s="2" t="s">
        <v>19</v>
      </c>
      <c r="B57" s="4">
        <v>3500</v>
      </c>
      <c r="C57" s="3" t="s">
        <v>18</v>
      </c>
      <c r="D57" s="6">
        <v>0.65</v>
      </c>
      <c r="E57" s="4">
        <f>B57*D57</f>
        <v>2275</v>
      </c>
      <c r="H57" s="2" t="s">
        <v>19</v>
      </c>
      <c r="I57" s="4">
        <v>3500</v>
      </c>
      <c r="J57" s="3" t="s">
        <v>18</v>
      </c>
      <c r="K57" s="6">
        <v>0.65</v>
      </c>
      <c r="L57" s="4">
        <f>I57*K57</f>
        <v>2275</v>
      </c>
    </row>
    <row r="58" spans="1:12" x14ac:dyDescent="0.25">
      <c r="A58" s="10" t="s">
        <v>20</v>
      </c>
      <c r="B58" s="11"/>
      <c r="C58" s="3" t="s">
        <v>13</v>
      </c>
      <c r="D58" s="11"/>
      <c r="E58" s="11">
        <f>SUM(E56:E57)</f>
        <v>15275</v>
      </c>
      <c r="H58" s="10" t="s">
        <v>20</v>
      </c>
      <c r="I58" s="11"/>
      <c r="J58" s="3" t="s">
        <v>13</v>
      </c>
      <c r="K58" s="11"/>
      <c r="L58" s="11">
        <f>SUM(L56:L57)</f>
        <v>2392</v>
      </c>
    </row>
    <row r="59" spans="1:12" x14ac:dyDescent="0.25">
      <c r="A59" s="2" t="s">
        <v>13</v>
      </c>
      <c r="B59" s="4"/>
      <c r="C59" s="3" t="s">
        <v>13</v>
      </c>
      <c r="D59" s="4"/>
      <c r="E59" s="4"/>
      <c r="H59" s="2" t="s">
        <v>13</v>
      </c>
      <c r="I59" s="4"/>
      <c r="J59" s="3" t="s">
        <v>13</v>
      </c>
      <c r="K59" s="4"/>
      <c r="L59" s="4"/>
    </row>
    <row r="60" spans="1:12" x14ac:dyDescent="0.25">
      <c r="A60" s="10" t="s">
        <v>21</v>
      </c>
      <c r="B60" s="11"/>
      <c r="C60" s="3" t="s">
        <v>13</v>
      </c>
      <c r="D60" s="11"/>
      <c r="E60" s="11"/>
      <c r="H60" s="10" t="s">
        <v>21</v>
      </c>
      <c r="I60" s="11"/>
      <c r="J60" s="3" t="s">
        <v>13</v>
      </c>
      <c r="K60" s="11"/>
      <c r="L60" s="11"/>
    </row>
    <row r="61" spans="1:12" x14ac:dyDescent="0.25">
      <c r="A61" s="2" t="s">
        <v>22</v>
      </c>
      <c r="B61" s="4">
        <v>-140</v>
      </c>
      <c r="C61" s="3" t="s">
        <v>18</v>
      </c>
      <c r="D61" s="6">
        <v>4.0999999999999996</v>
      </c>
      <c r="E61" s="4">
        <f>B61*D61</f>
        <v>-574</v>
      </c>
      <c r="H61" s="2" t="s">
        <v>22</v>
      </c>
      <c r="I61" s="4">
        <v>-140</v>
      </c>
      <c r="J61" s="3" t="s">
        <v>18</v>
      </c>
      <c r="K61" s="6">
        <v>4.0999999999999996</v>
      </c>
      <c r="L61" s="4">
        <f>I61*K61</f>
        <v>-574</v>
      </c>
    </row>
    <row r="62" spans="1:12" x14ac:dyDescent="0.25">
      <c r="A62" s="2" t="s">
        <v>23</v>
      </c>
      <c r="B62" s="4">
        <v>-124</v>
      </c>
      <c r="C62" s="3" t="s">
        <v>18</v>
      </c>
      <c r="D62" s="6">
        <v>18</v>
      </c>
      <c r="E62" s="4">
        <f>B62*D62</f>
        <v>-2232</v>
      </c>
      <c r="H62" s="2" t="s">
        <v>23</v>
      </c>
      <c r="I62" s="4">
        <v>-124</v>
      </c>
      <c r="J62" s="3" t="s">
        <v>18</v>
      </c>
      <c r="K62" s="6">
        <v>18</v>
      </c>
      <c r="L62" s="4">
        <f>I62*K62</f>
        <v>-2232</v>
      </c>
    </row>
    <row r="63" spans="1:12" x14ac:dyDescent="0.25">
      <c r="A63" s="2" t="s">
        <v>24</v>
      </c>
      <c r="B63" s="4">
        <v>-24</v>
      </c>
      <c r="C63" s="3" t="s">
        <v>18</v>
      </c>
      <c r="D63" s="6">
        <v>20</v>
      </c>
      <c r="E63" s="4">
        <f>B63*D63</f>
        <v>-480</v>
      </c>
      <c r="H63" s="2" t="s">
        <v>24</v>
      </c>
      <c r="I63" s="4">
        <v>-24</v>
      </c>
      <c r="J63" s="3" t="s">
        <v>18</v>
      </c>
      <c r="K63" s="6">
        <v>20</v>
      </c>
      <c r="L63" s="4">
        <f>I63*K63</f>
        <v>-480</v>
      </c>
    </row>
    <row r="64" spans="1:12" x14ac:dyDescent="0.25">
      <c r="A64" s="2" t="s">
        <v>25</v>
      </c>
      <c r="B64" s="4">
        <v>-60</v>
      </c>
      <c r="C64" s="3" t="s">
        <v>18</v>
      </c>
      <c r="D64" s="6">
        <v>13</v>
      </c>
      <c r="E64" s="4">
        <f>B64*D64</f>
        <v>-780</v>
      </c>
      <c r="H64" s="2" t="s">
        <v>25</v>
      </c>
      <c r="I64" s="4">
        <v>-60</v>
      </c>
      <c r="J64" s="3" t="s">
        <v>18</v>
      </c>
      <c r="K64" s="6">
        <v>13</v>
      </c>
      <c r="L64" s="4">
        <f>I64*K64</f>
        <v>-780</v>
      </c>
    </row>
    <row r="65" spans="1:12" x14ac:dyDescent="0.25">
      <c r="A65" s="2" t="s">
        <v>26</v>
      </c>
      <c r="B65" s="4"/>
      <c r="C65" s="3" t="s">
        <v>27</v>
      </c>
      <c r="D65" s="4"/>
      <c r="E65" s="4">
        <v>-103</v>
      </c>
      <c r="H65" s="2" t="s">
        <v>26</v>
      </c>
      <c r="I65" s="4"/>
      <c r="J65" s="3" t="s">
        <v>27</v>
      </c>
      <c r="K65" s="4"/>
      <c r="L65" s="4">
        <v>-103</v>
      </c>
    </row>
    <row r="66" spans="1:12" x14ac:dyDescent="0.25">
      <c r="A66" s="2" t="s">
        <v>28</v>
      </c>
      <c r="B66" s="4"/>
      <c r="C66" s="3" t="s">
        <v>27</v>
      </c>
      <c r="D66" s="4"/>
      <c r="E66" s="4">
        <v>-173</v>
      </c>
      <c r="H66" s="2" t="s">
        <v>28</v>
      </c>
      <c r="I66" s="4"/>
      <c r="J66" s="3" t="s">
        <v>27</v>
      </c>
      <c r="K66" s="4"/>
      <c r="L66" s="4">
        <v>-173</v>
      </c>
    </row>
    <row r="67" spans="1:12" x14ac:dyDescent="0.25">
      <c r="A67" s="2" t="s">
        <v>29</v>
      </c>
      <c r="B67" s="4"/>
      <c r="C67" s="3" t="s">
        <v>27</v>
      </c>
      <c r="D67" s="4"/>
      <c r="E67" s="4">
        <v>-26</v>
      </c>
      <c r="H67" s="2" t="s">
        <v>29</v>
      </c>
      <c r="I67" s="4"/>
      <c r="J67" s="3" t="s">
        <v>27</v>
      </c>
      <c r="K67" s="4"/>
      <c r="L67" s="4">
        <v>-26</v>
      </c>
    </row>
    <row r="68" spans="1:12" x14ac:dyDescent="0.25">
      <c r="A68" s="2" t="s">
        <v>30</v>
      </c>
      <c r="B68" s="4"/>
      <c r="C68" s="3" t="s">
        <v>27</v>
      </c>
      <c r="D68" s="4"/>
      <c r="E68" s="4">
        <v>-38</v>
      </c>
      <c r="H68" s="2" t="s">
        <v>30</v>
      </c>
      <c r="I68" s="4"/>
      <c r="J68" s="3" t="s">
        <v>27</v>
      </c>
      <c r="K68" s="4"/>
      <c r="L68" s="4">
        <v>-38</v>
      </c>
    </row>
    <row r="69" spans="1:12" x14ac:dyDescent="0.25">
      <c r="A69" s="10" t="s">
        <v>31</v>
      </c>
      <c r="B69" s="11"/>
      <c r="C69" s="3" t="s">
        <v>13</v>
      </c>
      <c r="D69" s="11"/>
      <c r="E69" s="11">
        <f>SUM(E60:E68)</f>
        <v>-4406</v>
      </c>
      <c r="H69" s="10" t="s">
        <v>31</v>
      </c>
      <c r="I69" s="11"/>
      <c r="J69" s="3" t="s">
        <v>13</v>
      </c>
      <c r="K69" s="11"/>
      <c r="L69" s="11">
        <f>SUM(L60:L68)</f>
        <v>-4406</v>
      </c>
    </row>
    <row r="70" spans="1:12" x14ac:dyDescent="0.25">
      <c r="A70" s="10" t="s">
        <v>32</v>
      </c>
      <c r="B70" s="11"/>
      <c r="C70" s="3" t="s">
        <v>13</v>
      </c>
      <c r="D70" s="11"/>
      <c r="E70" s="11">
        <f>SUM(E58,E69)</f>
        <v>10869</v>
      </c>
      <c r="H70" s="10" t="s">
        <v>32</v>
      </c>
      <c r="I70" s="11"/>
      <c r="J70" s="3" t="s">
        <v>13</v>
      </c>
      <c r="K70" s="11"/>
      <c r="L70" s="11">
        <f>SUM(L58,L69)</f>
        <v>-2014</v>
      </c>
    </row>
    <row r="71" spans="1:12" x14ac:dyDescent="0.25">
      <c r="A71" s="2" t="s">
        <v>13</v>
      </c>
      <c r="B71" s="4"/>
      <c r="C71" s="3" t="s">
        <v>13</v>
      </c>
      <c r="D71" s="4"/>
      <c r="E71" s="4"/>
      <c r="H71" s="2" t="s">
        <v>13</v>
      </c>
      <c r="I71" s="4"/>
      <c r="J71" s="3" t="s">
        <v>13</v>
      </c>
      <c r="K71" s="4"/>
      <c r="L71" s="4"/>
    </row>
    <row r="72" spans="1:12" x14ac:dyDescent="0.25">
      <c r="A72" s="10" t="s">
        <v>33</v>
      </c>
      <c r="B72" s="11"/>
      <c r="C72" s="3" t="s">
        <v>13</v>
      </c>
      <c r="D72" s="11"/>
      <c r="E72" s="11"/>
      <c r="H72" s="10" t="s">
        <v>33</v>
      </c>
      <c r="I72" s="11"/>
      <c r="J72" s="3" t="s">
        <v>13</v>
      </c>
      <c r="K72" s="11"/>
      <c r="L72" s="11"/>
    </row>
    <row r="73" spans="1:12" x14ac:dyDescent="0.25">
      <c r="A73" s="2" t="s">
        <v>34</v>
      </c>
      <c r="B73" s="4">
        <v>-1</v>
      </c>
      <c r="C73" s="3" t="s">
        <v>13</v>
      </c>
      <c r="D73" s="4">
        <v>725</v>
      </c>
      <c r="E73" s="4">
        <f t="shared" ref="E73:E81" si="2">B73*D73</f>
        <v>-725</v>
      </c>
      <c r="H73" s="21" t="s">
        <v>88</v>
      </c>
      <c r="I73" s="20">
        <v>0</v>
      </c>
      <c r="J73" s="22" t="s">
        <v>13</v>
      </c>
      <c r="K73" s="20">
        <v>225</v>
      </c>
      <c r="L73" s="20">
        <f t="shared" ref="L73:L81" si="3">I73*K73</f>
        <v>0</v>
      </c>
    </row>
    <row r="74" spans="1:12" x14ac:dyDescent="0.25">
      <c r="A74" s="2" t="s">
        <v>35</v>
      </c>
      <c r="B74" s="4">
        <v>-1</v>
      </c>
      <c r="C74" s="3" t="s">
        <v>13</v>
      </c>
      <c r="D74" s="4">
        <v>100</v>
      </c>
      <c r="E74" s="4">
        <f t="shared" si="2"/>
        <v>-100</v>
      </c>
      <c r="H74" s="2" t="s">
        <v>35</v>
      </c>
      <c r="I74" s="4">
        <v>-1</v>
      </c>
      <c r="J74" s="3" t="s">
        <v>13</v>
      </c>
      <c r="K74" s="4">
        <v>100</v>
      </c>
      <c r="L74" s="4">
        <f t="shared" si="3"/>
        <v>-100</v>
      </c>
    </row>
    <row r="75" spans="1:12" x14ac:dyDescent="0.25">
      <c r="A75" s="2" t="s">
        <v>36</v>
      </c>
      <c r="B75" s="4">
        <v>-1</v>
      </c>
      <c r="C75" s="3" t="s">
        <v>13</v>
      </c>
      <c r="D75" s="4">
        <v>400</v>
      </c>
      <c r="E75" s="4">
        <f t="shared" si="2"/>
        <v>-400</v>
      </c>
      <c r="H75" s="21" t="s">
        <v>87</v>
      </c>
      <c r="I75" s="20">
        <v>-1</v>
      </c>
      <c r="J75" s="22" t="s">
        <v>13</v>
      </c>
      <c r="K75" s="20">
        <v>425</v>
      </c>
      <c r="L75" s="20">
        <f t="shared" si="3"/>
        <v>-425</v>
      </c>
    </row>
    <row r="76" spans="1:12" x14ac:dyDescent="0.25">
      <c r="A76" s="2" t="s">
        <v>37</v>
      </c>
      <c r="B76" s="4">
        <v>-3</v>
      </c>
      <c r="C76" s="3" t="s">
        <v>13</v>
      </c>
      <c r="D76" s="4">
        <v>140</v>
      </c>
      <c r="E76" s="4">
        <f t="shared" si="2"/>
        <v>-420</v>
      </c>
      <c r="H76" s="2" t="s">
        <v>37</v>
      </c>
      <c r="I76" s="20">
        <v>-4</v>
      </c>
      <c r="J76" s="3" t="s">
        <v>13</v>
      </c>
      <c r="K76" s="4">
        <v>140</v>
      </c>
      <c r="L76" s="4">
        <f t="shared" si="3"/>
        <v>-560</v>
      </c>
    </row>
    <row r="77" spans="1:12" x14ac:dyDescent="0.25">
      <c r="A77" s="2" t="s">
        <v>38</v>
      </c>
      <c r="B77" s="4">
        <v>-1</v>
      </c>
      <c r="C77" s="3" t="s">
        <v>13</v>
      </c>
      <c r="D77" s="4">
        <v>866</v>
      </c>
      <c r="E77" s="4">
        <f t="shared" si="2"/>
        <v>-866</v>
      </c>
      <c r="H77" s="2" t="s">
        <v>38</v>
      </c>
      <c r="I77" s="4">
        <v>-1</v>
      </c>
      <c r="J77" s="3" t="s">
        <v>13</v>
      </c>
      <c r="K77" s="4">
        <v>866</v>
      </c>
      <c r="L77" s="4">
        <f t="shared" si="3"/>
        <v>-866</v>
      </c>
    </row>
    <row r="78" spans="1:12" x14ac:dyDescent="0.25">
      <c r="A78" s="2" t="s">
        <v>39</v>
      </c>
      <c r="B78" s="4">
        <v>-1</v>
      </c>
      <c r="C78" s="3" t="s">
        <v>13</v>
      </c>
      <c r="D78" s="4">
        <v>394</v>
      </c>
      <c r="E78" s="4">
        <f t="shared" si="2"/>
        <v>-394</v>
      </c>
      <c r="H78" s="2" t="s">
        <v>39</v>
      </c>
      <c r="I78" s="4">
        <v>-1</v>
      </c>
      <c r="J78" s="3" t="s">
        <v>13</v>
      </c>
      <c r="K78" s="4">
        <v>394</v>
      </c>
      <c r="L78" s="4">
        <f t="shared" si="3"/>
        <v>-394</v>
      </c>
    </row>
    <row r="79" spans="1:12" x14ac:dyDescent="0.25">
      <c r="A79" s="2" t="s">
        <v>40</v>
      </c>
      <c r="B79" s="4"/>
      <c r="C79" s="3" t="s">
        <v>13</v>
      </c>
      <c r="D79" s="7">
        <v>0.12</v>
      </c>
      <c r="E79" s="4">
        <f t="shared" si="2"/>
        <v>0</v>
      </c>
      <c r="H79" s="2" t="s">
        <v>40</v>
      </c>
      <c r="I79" s="4"/>
      <c r="J79" s="3" t="s">
        <v>13</v>
      </c>
      <c r="K79" s="7">
        <v>0.12</v>
      </c>
      <c r="L79" s="4">
        <f t="shared" si="3"/>
        <v>0</v>
      </c>
    </row>
    <row r="80" spans="1:12" x14ac:dyDescent="0.25">
      <c r="A80" s="2" t="s">
        <v>41</v>
      </c>
      <c r="B80" s="5"/>
      <c r="C80" s="3" t="s">
        <v>13</v>
      </c>
      <c r="D80" s="4">
        <v>90</v>
      </c>
      <c r="E80" s="4">
        <f t="shared" si="2"/>
        <v>0</v>
      </c>
      <c r="H80" s="2" t="s">
        <v>41</v>
      </c>
      <c r="I80" s="5"/>
      <c r="J80" s="3" t="s">
        <v>13</v>
      </c>
      <c r="K80" s="4">
        <v>90</v>
      </c>
      <c r="L80" s="4">
        <f t="shared" si="3"/>
        <v>0</v>
      </c>
    </row>
    <row r="81" spans="1:14" x14ac:dyDescent="0.25">
      <c r="A81" s="2" t="s">
        <v>42</v>
      </c>
      <c r="B81" s="4"/>
      <c r="C81" s="3" t="s">
        <v>13</v>
      </c>
      <c r="D81" s="4">
        <v>244</v>
      </c>
      <c r="E81" s="4">
        <f t="shared" si="2"/>
        <v>0</v>
      </c>
      <c r="H81" s="2" t="s">
        <v>42</v>
      </c>
      <c r="I81" s="4"/>
      <c r="J81" s="3" t="s">
        <v>13</v>
      </c>
      <c r="K81" s="4">
        <v>244</v>
      </c>
      <c r="L81" s="4">
        <f t="shared" si="3"/>
        <v>0</v>
      </c>
    </row>
    <row r="82" spans="1:14" x14ac:dyDescent="0.25">
      <c r="A82" s="2" t="s">
        <v>43</v>
      </c>
      <c r="B82" s="4"/>
      <c r="C82" s="3" t="s">
        <v>13</v>
      </c>
      <c r="D82" s="4"/>
      <c r="E82" s="4">
        <v>-800</v>
      </c>
      <c r="H82" s="2" t="s">
        <v>43</v>
      </c>
      <c r="I82" s="4"/>
      <c r="J82" s="3" t="s">
        <v>13</v>
      </c>
      <c r="K82" s="4"/>
      <c r="L82" s="4">
        <v>-800</v>
      </c>
    </row>
    <row r="83" spans="1:14" x14ac:dyDescent="0.25">
      <c r="A83" s="10" t="s">
        <v>44</v>
      </c>
      <c r="B83" s="11"/>
      <c r="C83" s="3" t="s">
        <v>13</v>
      </c>
      <c r="D83" s="11"/>
      <c r="E83" s="11">
        <f>SUM(E73:E82)</f>
        <v>-3705</v>
      </c>
      <c r="H83" s="10" t="s">
        <v>44</v>
      </c>
      <c r="I83" s="11"/>
      <c r="J83" s="3" t="s">
        <v>13</v>
      </c>
      <c r="K83" s="11"/>
      <c r="L83" s="11">
        <f>SUM(L73:L82)</f>
        <v>-3145</v>
      </c>
      <c r="N83" s="19">
        <f>E83-L83</f>
        <v>-560</v>
      </c>
    </row>
    <row r="84" spans="1:14" x14ac:dyDescent="0.25">
      <c r="A84" s="2" t="s">
        <v>45</v>
      </c>
      <c r="B84" s="4"/>
      <c r="C84" s="3" t="s">
        <v>13</v>
      </c>
      <c r="D84" s="4"/>
      <c r="E84" s="4">
        <f>SUM(E70,E83)</f>
        <v>7164</v>
      </c>
      <c r="H84" s="2" t="s">
        <v>45</v>
      </c>
      <c r="I84" s="4"/>
      <c r="J84" s="3" t="s">
        <v>13</v>
      </c>
      <c r="K84" s="4"/>
      <c r="L84" s="4">
        <f>SUM(L70,L83)</f>
        <v>-5159</v>
      </c>
    </row>
    <row r="88" spans="1:14" x14ac:dyDescent="0.25">
      <c r="A88" s="1" t="s">
        <v>46</v>
      </c>
      <c r="H88" s="1" t="s">
        <v>46</v>
      </c>
    </row>
    <row r="90" spans="1:14" x14ac:dyDescent="0.25">
      <c r="A90" t="s">
        <v>48</v>
      </c>
      <c r="H90" t="s">
        <v>48</v>
      </c>
    </row>
    <row r="91" spans="1:14" x14ac:dyDescent="0.25">
      <c r="A91" s="1" t="s">
        <v>1</v>
      </c>
      <c r="B91" s="1" t="s">
        <v>2</v>
      </c>
      <c r="H91" s="1" t="s">
        <v>1</v>
      </c>
      <c r="I91" s="1" t="s">
        <v>2</v>
      </c>
    </row>
    <row r="92" spans="1:14" x14ac:dyDescent="0.25">
      <c r="A92" s="1" t="s">
        <v>3</v>
      </c>
      <c r="B92" s="1" t="s">
        <v>4</v>
      </c>
      <c r="H92" s="1" t="s">
        <v>3</v>
      </c>
      <c r="I92" s="1" t="s">
        <v>4</v>
      </c>
    </row>
    <row r="93" spans="1:14" x14ac:dyDescent="0.25">
      <c r="A93" s="1" t="s">
        <v>5</v>
      </c>
      <c r="B93" s="1" t="s">
        <v>6</v>
      </c>
      <c r="H93" s="1" t="s">
        <v>5</v>
      </c>
      <c r="I93" s="1" t="s">
        <v>6</v>
      </c>
    </row>
    <row r="94" spans="1:14" x14ac:dyDescent="0.25">
      <c r="A94" s="1" t="s">
        <v>7</v>
      </c>
      <c r="B94" s="1" t="s">
        <v>8</v>
      </c>
      <c r="H94" s="1" t="s">
        <v>7</v>
      </c>
      <c r="I94" s="1" t="s">
        <v>8</v>
      </c>
    </row>
    <row r="95" spans="1:14" x14ac:dyDescent="0.25">
      <c r="A95" s="1" t="s">
        <v>9</v>
      </c>
      <c r="B95" s="1" t="s">
        <v>10</v>
      </c>
      <c r="H95" s="1" t="s">
        <v>9</v>
      </c>
      <c r="I95" s="1" t="s">
        <v>10</v>
      </c>
    </row>
    <row r="97" spans="1:12" x14ac:dyDescent="0.25">
      <c r="A97" s="8" t="s">
        <v>11</v>
      </c>
      <c r="B97" s="9" t="s">
        <v>12</v>
      </c>
      <c r="C97" s="9" t="s">
        <v>13</v>
      </c>
      <c r="D97" s="9" t="s">
        <v>14</v>
      </c>
      <c r="E97" s="9" t="s">
        <v>15</v>
      </c>
      <c r="H97" s="8" t="s">
        <v>11</v>
      </c>
      <c r="I97" s="9" t="s">
        <v>12</v>
      </c>
      <c r="J97" s="9" t="s">
        <v>13</v>
      </c>
      <c r="K97" s="9" t="s">
        <v>14</v>
      </c>
      <c r="L97" s="9" t="s">
        <v>15</v>
      </c>
    </row>
    <row r="98" spans="1:12" x14ac:dyDescent="0.25">
      <c r="A98" s="10" t="s">
        <v>16</v>
      </c>
      <c r="B98" s="11"/>
      <c r="C98" s="3" t="s">
        <v>13</v>
      </c>
      <c r="D98" s="11"/>
      <c r="E98" s="11"/>
      <c r="H98" s="10" t="s">
        <v>16</v>
      </c>
      <c r="I98" s="11"/>
      <c r="J98" s="3" t="s">
        <v>13</v>
      </c>
      <c r="K98" s="11"/>
      <c r="L98" s="11"/>
    </row>
    <row r="99" spans="1:12" x14ac:dyDescent="0.25">
      <c r="A99" s="2" t="s">
        <v>49</v>
      </c>
      <c r="B99" s="4">
        <v>7900</v>
      </c>
      <c r="C99" s="3" t="s">
        <v>18</v>
      </c>
      <c r="D99" s="6">
        <v>1.8</v>
      </c>
      <c r="E99" s="4">
        <f>B99*D99</f>
        <v>14220</v>
      </c>
      <c r="H99" s="2" t="s">
        <v>49</v>
      </c>
      <c r="I99" s="4">
        <v>7900</v>
      </c>
      <c r="J99" s="3" t="s">
        <v>18</v>
      </c>
      <c r="K99" s="6">
        <v>1.8</v>
      </c>
      <c r="L99" s="4">
        <f>I99*K99</f>
        <v>14220</v>
      </c>
    </row>
    <row r="100" spans="1:12" x14ac:dyDescent="0.25">
      <c r="A100" s="2" t="s">
        <v>19</v>
      </c>
      <c r="B100" s="4">
        <v>3900</v>
      </c>
      <c r="C100" s="3" t="s">
        <v>18</v>
      </c>
      <c r="D100" s="6">
        <v>0.65</v>
      </c>
      <c r="E100" s="4">
        <f>B100*D100</f>
        <v>2535</v>
      </c>
      <c r="H100" s="2" t="s">
        <v>19</v>
      </c>
      <c r="I100" s="4">
        <v>3900</v>
      </c>
      <c r="J100" s="3" t="s">
        <v>18</v>
      </c>
      <c r="K100" s="6">
        <v>0.65</v>
      </c>
      <c r="L100" s="4">
        <f>I100*K100</f>
        <v>2535</v>
      </c>
    </row>
    <row r="101" spans="1:12" x14ac:dyDescent="0.25">
      <c r="A101" s="10" t="s">
        <v>20</v>
      </c>
      <c r="B101" s="11"/>
      <c r="C101" s="3" t="s">
        <v>13</v>
      </c>
      <c r="D101" s="11"/>
      <c r="E101" s="11">
        <f>SUM(E99:E100)</f>
        <v>16755</v>
      </c>
      <c r="H101" s="10" t="s">
        <v>20</v>
      </c>
      <c r="I101" s="11"/>
      <c r="J101" s="3" t="s">
        <v>13</v>
      </c>
      <c r="K101" s="11"/>
      <c r="L101" s="11">
        <f>SUM(L99:L100)</f>
        <v>16755</v>
      </c>
    </row>
    <row r="102" spans="1:12" x14ac:dyDescent="0.25">
      <c r="A102" s="2" t="s">
        <v>13</v>
      </c>
      <c r="B102" s="4"/>
      <c r="C102" s="3" t="s">
        <v>13</v>
      </c>
      <c r="D102" s="4"/>
      <c r="E102" s="4"/>
      <c r="H102" s="2" t="s">
        <v>13</v>
      </c>
      <c r="I102" s="4"/>
      <c r="J102" s="3" t="s">
        <v>13</v>
      </c>
      <c r="K102" s="4"/>
      <c r="L102" s="4"/>
    </row>
    <row r="103" spans="1:12" x14ac:dyDescent="0.25">
      <c r="A103" s="10" t="s">
        <v>21</v>
      </c>
      <c r="B103" s="11"/>
      <c r="C103" s="3" t="s">
        <v>13</v>
      </c>
      <c r="D103" s="11"/>
      <c r="E103" s="11"/>
      <c r="H103" s="10" t="s">
        <v>21</v>
      </c>
      <c r="I103" s="11"/>
      <c r="J103" s="3" t="s">
        <v>13</v>
      </c>
      <c r="K103" s="11"/>
      <c r="L103" s="11"/>
    </row>
    <row r="104" spans="1:12" x14ac:dyDescent="0.25">
      <c r="A104" s="2" t="s">
        <v>22</v>
      </c>
      <c r="B104" s="4">
        <v>-160</v>
      </c>
      <c r="C104" s="3" t="s">
        <v>18</v>
      </c>
      <c r="D104" s="6">
        <v>4.0999999999999996</v>
      </c>
      <c r="E104" s="4">
        <f>B104*D104</f>
        <v>-656</v>
      </c>
      <c r="H104" s="2" t="s">
        <v>22</v>
      </c>
      <c r="I104" s="4">
        <v>-160</v>
      </c>
      <c r="J104" s="3" t="s">
        <v>18</v>
      </c>
      <c r="K104" s="6">
        <v>4.0999999999999996</v>
      </c>
      <c r="L104" s="4">
        <f>I104*K104</f>
        <v>-656</v>
      </c>
    </row>
    <row r="105" spans="1:12" x14ac:dyDescent="0.25">
      <c r="A105" s="2" t="s">
        <v>23</v>
      </c>
      <c r="B105" s="4">
        <v>-184</v>
      </c>
      <c r="C105" s="3" t="s">
        <v>18</v>
      </c>
      <c r="D105" s="6">
        <v>18</v>
      </c>
      <c r="E105" s="4">
        <f>B105*D105</f>
        <v>-3312</v>
      </c>
      <c r="H105" s="2" t="s">
        <v>23</v>
      </c>
      <c r="I105" s="4">
        <v>-184</v>
      </c>
      <c r="J105" s="3" t="s">
        <v>18</v>
      </c>
      <c r="K105" s="6">
        <v>18</v>
      </c>
      <c r="L105" s="4">
        <f>I105*K105</f>
        <v>-3312</v>
      </c>
    </row>
    <row r="106" spans="1:12" x14ac:dyDescent="0.25">
      <c r="A106" s="2" t="s">
        <v>24</v>
      </c>
      <c r="B106" s="4">
        <v>-25</v>
      </c>
      <c r="C106" s="3" t="s">
        <v>18</v>
      </c>
      <c r="D106" s="6">
        <v>20</v>
      </c>
      <c r="E106" s="4">
        <f>B106*D106</f>
        <v>-500</v>
      </c>
      <c r="H106" s="2" t="s">
        <v>24</v>
      </c>
      <c r="I106" s="4">
        <v>-25</v>
      </c>
      <c r="J106" s="3" t="s">
        <v>18</v>
      </c>
      <c r="K106" s="6">
        <v>20</v>
      </c>
      <c r="L106" s="4">
        <f>I106*K106</f>
        <v>-500</v>
      </c>
    </row>
    <row r="107" spans="1:12" x14ac:dyDescent="0.25">
      <c r="A107" s="2" t="s">
        <v>25</v>
      </c>
      <c r="B107" s="4">
        <v>-67</v>
      </c>
      <c r="C107" s="3" t="s">
        <v>18</v>
      </c>
      <c r="D107" s="6">
        <v>13</v>
      </c>
      <c r="E107" s="4">
        <f>B107*D107</f>
        <v>-871</v>
      </c>
      <c r="H107" s="2" t="s">
        <v>25</v>
      </c>
      <c r="I107" s="4">
        <v>-67</v>
      </c>
      <c r="J107" s="3" t="s">
        <v>18</v>
      </c>
      <c r="K107" s="6">
        <v>13</v>
      </c>
      <c r="L107" s="4">
        <f>I107*K107</f>
        <v>-871</v>
      </c>
    </row>
    <row r="108" spans="1:12" x14ac:dyDescent="0.25">
      <c r="A108" s="2" t="s">
        <v>26</v>
      </c>
      <c r="B108" s="4"/>
      <c r="C108" s="3" t="s">
        <v>27</v>
      </c>
      <c r="D108" s="4"/>
      <c r="E108" s="4">
        <v>-304</v>
      </c>
      <c r="H108" s="2" t="s">
        <v>26</v>
      </c>
      <c r="I108" s="4"/>
      <c r="J108" s="3" t="s">
        <v>27</v>
      </c>
      <c r="K108" s="4"/>
      <c r="L108" s="4">
        <v>-304</v>
      </c>
    </row>
    <row r="109" spans="1:12" x14ac:dyDescent="0.25">
      <c r="A109" s="2" t="s">
        <v>28</v>
      </c>
      <c r="B109" s="4"/>
      <c r="C109" s="3" t="s">
        <v>27</v>
      </c>
      <c r="D109" s="4"/>
      <c r="E109" s="4">
        <v>-223</v>
      </c>
      <c r="H109" s="2" t="s">
        <v>28</v>
      </c>
      <c r="I109" s="4"/>
      <c r="J109" s="3" t="s">
        <v>27</v>
      </c>
      <c r="K109" s="4"/>
      <c r="L109" s="4">
        <v>-223</v>
      </c>
    </row>
    <row r="110" spans="1:12" x14ac:dyDescent="0.25">
      <c r="A110" s="2" t="s">
        <v>29</v>
      </c>
      <c r="B110" s="4"/>
      <c r="C110" s="3" t="s">
        <v>27</v>
      </c>
      <c r="D110" s="4"/>
      <c r="E110" s="4">
        <v>-46</v>
      </c>
      <c r="H110" s="2" t="s">
        <v>29</v>
      </c>
      <c r="I110" s="4"/>
      <c r="J110" s="3" t="s">
        <v>27</v>
      </c>
      <c r="K110" s="4"/>
      <c r="L110" s="4">
        <v>-46</v>
      </c>
    </row>
    <row r="111" spans="1:12" x14ac:dyDescent="0.25">
      <c r="A111" s="2" t="s">
        <v>30</v>
      </c>
      <c r="B111" s="4"/>
      <c r="C111" s="3" t="s">
        <v>27</v>
      </c>
      <c r="D111" s="4"/>
      <c r="E111" s="4">
        <v>-140</v>
      </c>
      <c r="H111" s="2" t="s">
        <v>30</v>
      </c>
      <c r="I111" s="4"/>
      <c r="J111" s="3" t="s">
        <v>27</v>
      </c>
      <c r="K111" s="4"/>
      <c r="L111" s="4">
        <v>-140</v>
      </c>
    </row>
    <row r="112" spans="1:12" x14ac:dyDescent="0.25">
      <c r="A112" s="10" t="s">
        <v>31</v>
      </c>
      <c r="B112" s="11"/>
      <c r="C112" s="3" t="s">
        <v>13</v>
      </c>
      <c r="D112" s="11"/>
      <c r="E112" s="11">
        <f>SUM(E103:E111)</f>
        <v>-6052</v>
      </c>
      <c r="H112" s="10" t="s">
        <v>31</v>
      </c>
      <c r="I112" s="11"/>
      <c r="J112" s="3" t="s">
        <v>13</v>
      </c>
      <c r="K112" s="11"/>
      <c r="L112" s="11">
        <f>SUM(L103:L111)</f>
        <v>-6052</v>
      </c>
    </row>
    <row r="113" spans="1:14" x14ac:dyDescent="0.25">
      <c r="A113" s="10" t="s">
        <v>32</v>
      </c>
      <c r="B113" s="11"/>
      <c r="C113" s="3" t="s">
        <v>13</v>
      </c>
      <c r="D113" s="11"/>
      <c r="E113" s="11">
        <f>SUM(E101,E112)</f>
        <v>10703</v>
      </c>
      <c r="H113" s="10" t="s">
        <v>32</v>
      </c>
      <c r="I113" s="11"/>
      <c r="J113" s="3" t="s">
        <v>13</v>
      </c>
      <c r="K113" s="11"/>
      <c r="L113" s="11">
        <f>SUM(L101,L112)</f>
        <v>10703</v>
      </c>
    </row>
    <row r="114" spans="1:14" x14ac:dyDescent="0.25">
      <c r="A114" s="2" t="s">
        <v>13</v>
      </c>
      <c r="B114" s="4"/>
      <c r="C114" s="3" t="s">
        <v>13</v>
      </c>
      <c r="D114" s="4"/>
      <c r="E114" s="4"/>
      <c r="H114" s="2" t="s">
        <v>13</v>
      </c>
      <c r="I114" s="4"/>
      <c r="J114" s="3" t="s">
        <v>13</v>
      </c>
      <c r="K114" s="4"/>
      <c r="L114" s="4"/>
    </row>
    <row r="115" spans="1:14" x14ac:dyDescent="0.25">
      <c r="A115" s="10" t="s">
        <v>33</v>
      </c>
      <c r="B115" s="11"/>
      <c r="C115" s="3" t="s">
        <v>13</v>
      </c>
      <c r="D115" s="11"/>
      <c r="E115" s="11"/>
      <c r="H115" s="10" t="s">
        <v>33</v>
      </c>
      <c r="I115" s="11"/>
      <c r="J115" s="3" t="s">
        <v>13</v>
      </c>
      <c r="K115" s="11"/>
      <c r="L115" s="11"/>
    </row>
    <row r="116" spans="1:14" x14ac:dyDescent="0.25">
      <c r="A116" s="2" t="s">
        <v>34</v>
      </c>
      <c r="B116" s="4">
        <v>-1</v>
      </c>
      <c r="C116" s="3" t="s">
        <v>13</v>
      </c>
      <c r="D116" s="4">
        <v>725</v>
      </c>
      <c r="E116" s="4">
        <f t="shared" ref="E116:E124" si="4">B116*D116</f>
        <v>-725</v>
      </c>
      <c r="H116" s="21" t="s">
        <v>89</v>
      </c>
      <c r="I116" s="20">
        <v>-1</v>
      </c>
      <c r="J116" s="22" t="s">
        <v>13</v>
      </c>
      <c r="K116" s="20">
        <v>140</v>
      </c>
      <c r="L116" s="20">
        <f t="shared" ref="L116:L124" si="5">I116*K116</f>
        <v>-140</v>
      </c>
    </row>
    <row r="117" spans="1:14" x14ac:dyDescent="0.25">
      <c r="A117" s="2" t="s">
        <v>35</v>
      </c>
      <c r="B117" s="4">
        <v>-1</v>
      </c>
      <c r="C117" s="3" t="s">
        <v>13</v>
      </c>
      <c r="D117" s="4">
        <v>100</v>
      </c>
      <c r="E117" s="4">
        <f t="shared" si="4"/>
        <v>-100</v>
      </c>
      <c r="H117" s="2" t="s">
        <v>35</v>
      </c>
      <c r="I117" s="4">
        <v>-1</v>
      </c>
      <c r="J117" s="3" t="s">
        <v>13</v>
      </c>
      <c r="K117" s="4">
        <v>100</v>
      </c>
      <c r="L117" s="4">
        <f t="shared" si="5"/>
        <v>-100</v>
      </c>
    </row>
    <row r="118" spans="1:14" x14ac:dyDescent="0.25">
      <c r="A118" s="2" t="s">
        <v>36</v>
      </c>
      <c r="B118" s="4">
        <v>-1</v>
      </c>
      <c r="C118" s="3" t="s">
        <v>13</v>
      </c>
      <c r="D118" s="4">
        <v>400</v>
      </c>
      <c r="E118" s="4">
        <f t="shared" si="4"/>
        <v>-400</v>
      </c>
      <c r="H118" s="21" t="s">
        <v>87</v>
      </c>
      <c r="I118" s="20">
        <v>-1</v>
      </c>
      <c r="J118" s="22" t="s">
        <v>13</v>
      </c>
      <c r="K118" s="20">
        <v>425</v>
      </c>
      <c r="L118" s="20">
        <f t="shared" si="5"/>
        <v>-425</v>
      </c>
    </row>
    <row r="119" spans="1:14" x14ac:dyDescent="0.25">
      <c r="A119" s="2" t="s">
        <v>37</v>
      </c>
      <c r="B119" s="4">
        <v>-4</v>
      </c>
      <c r="C119" s="3" t="s">
        <v>13</v>
      </c>
      <c r="D119" s="4">
        <v>140</v>
      </c>
      <c r="E119" s="4">
        <f t="shared" si="4"/>
        <v>-560</v>
      </c>
      <c r="H119" s="2" t="s">
        <v>37</v>
      </c>
      <c r="I119" s="20">
        <v>-5</v>
      </c>
      <c r="J119" s="3" t="s">
        <v>13</v>
      </c>
      <c r="K119" s="4">
        <v>140</v>
      </c>
      <c r="L119" s="4">
        <f t="shared" si="5"/>
        <v>-700</v>
      </c>
    </row>
    <row r="120" spans="1:14" x14ac:dyDescent="0.25">
      <c r="A120" s="2" t="s">
        <v>38</v>
      </c>
      <c r="B120" s="4">
        <v>-1</v>
      </c>
      <c r="C120" s="3" t="s">
        <v>13</v>
      </c>
      <c r="D120" s="4">
        <v>963</v>
      </c>
      <c r="E120" s="4">
        <f t="shared" si="4"/>
        <v>-963</v>
      </c>
      <c r="H120" s="2" t="s">
        <v>38</v>
      </c>
      <c r="I120" s="4">
        <v>-1</v>
      </c>
      <c r="J120" s="3" t="s">
        <v>13</v>
      </c>
      <c r="K120" s="4">
        <v>963</v>
      </c>
      <c r="L120" s="4">
        <f t="shared" si="5"/>
        <v>-963</v>
      </c>
    </row>
    <row r="121" spans="1:14" x14ac:dyDescent="0.25">
      <c r="A121" s="2" t="s">
        <v>39</v>
      </c>
      <c r="B121" s="4">
        <v>-1</v>
      </c>
      <c r="C121" s="3" t="s">
        <v>13</v>
      </c>
      <c r="D121" s="4">
        <v>438</v>
      </c>
      <c r="E121" s="4">
        <f t="shared" si="4"/>
        <v>-438</v>
      </c>
      <c r="H121" s="2" t="s">
        <v>39</v>
      </c>
      <c r="I121" s="4">
        <v>-1</v>
      </c>
      <c r="J121" s="3" t="s">
        <v>13</v>
      </c>
      <c r="K121" s="4">
        <v>438</v>
      </c>
      <c r="L121" s="4">
        <f t="shared" si="5"/>
        <v>-438</v>
      </c>
    </row>
    <row r="122" spans="1:14" x14ac:dyDescent="0.25">
      <c r="A122" s="2" t="s">
        <v>40</v>
      </c>
      <c r="B122" s="4"/>
      <c r="C122" s="3" t="s">
        <v>13</v>
      </c>
      <c r="D122" s="7">
        <v>0.12</v>
      </c>
      <c r="E122" s="4">
        <f t="shared" si="4"/>
        <v>0</v>
      </c>
      <c r="H122" s="2" t="s">
        <v>40</v>
      </c>
      <c r="I122" s="4"/>
      <c r="J122" s="3" t="s">
        <v>13</v>
      </c>
      <c r="K122" s="7">
        <v>0.12</v>
      </c>
      <c r="L122" s="4">
        <f t="shared" si="5"/>
        <v>0</v>
      </c>
    </row>
    <row r="123" spans="1:14" x14ac:dyDescent="0.25">
      <c r="A123" s="2" t="s">
        <v>41</v>
      </c>
      <c r="B123" s="5"/>
      <c r="C123" s="3" t="s">
        <v>13</v>
      </c>
      <c r="D123" s="4">
        <v>90</v>
      </c>
      <c r="E123" s="4">
        <f t="shared" si="4"/>
        <v>0</v>
      </c>
      <c r="H123" s="2" t="s">
        <v>41</v>
      </c>
      <c r="I123" s="5"/>
      <c r="J123" s="3" t="s">
        <v>13</v>
      </c>
      <c r="K123" s="4">
        <v>90</v>
      </c>
      <c r="L123" s="4">
        <f t="shared" si="5"/>
        <v>0</v>
      </c>
    </row>
    <row r="124" spans="1:14" x14ac:dyDescent="0.25">
      <c r="A124" s="2" t="s">
        <v>42</v>
      </c>
      <c r="B124" s="4"/>
      <c r="C124" s="3" t="s">
        <v>13</v>
      </c>
      <c r="D124" s="4">
        <v>259</v>
      </c>
      <c r="E124" s="4">
        <f t="shared" si="4"/>
        <v>0</v>
      </c>
      <c r="H124" s="2" t="s">
        <v>42</v>
      </c>
      <c r="I124" s="4"/>
      <c r="J124" s="3" t="s">
        <v>13</v>
      </c>
      <c r="K124" s="4">
        <v>259</v>
      </c>
      <c r="L124" s="4">
        <f t="shared" si="5"/>
        <v>0</v>
      </c>
    </row>
    <row r="125" spans="1:14" x14ac:dyDescent="0.25">
      <c r="A125" s="2" t="s">
        <v>43</v>
      </c>
      <c r="B125" s="4"/>
      <c r="C125" s="3" t="s">
        <v>13</v>
      </c>
      <c r="D125" s="4"/>
      <c r="E125" s="4">
        <v>-800</v>
      </c>
      <c r="H125" s="2" t="s">
        <v>43</v>
      </c>
      <c r="I125" s="4"/>
      <c r="J125" s="3" t="s">
        <v>13</v>
      </c>
      <c r="K125" s="4"/>
      <c r="L125" s="4">
        <v>-800</v>
      </c>
    </row>
    <row r="126" spans="1:14" x14ac:dyDescent="0.25">
      <c r="A126" s="10" t="s">
        <v>44</v>
      </c>
      <c r="B126" s="11"/>
      <c r="C126" s="3" t="s">
        <v>13</v>
      </c>
      <c r="D126" s="11"/>
      <c r="E126" s="11">
        <f>SUM(E116:E125)</f>
        <v>-3986</v>
      </c>
      <c r="H126" s="10" t="s">
        <v>44</v>
      </c>
      <c r="I126" s="11"/>
      <c r="J126" s="3" t="s">
        <v>13</v>
      </c>
      <c r="K126" s="11"/>
      <c r="L126" s="11">
        <f>SUM(L116:L125)</f>
        <v>-3566</v>
      </c>
      <c r="N126" s="19">
        <f>E126-L126</f>
        <v>-420</v>
      </c>
    </row>
    <row r="127" spans="1:14" x14ac:dyDescent="0.25">
      <c r="A127" s="2" t="s">
        <v>45</v>
      </c>
      <c r="B127" s="4"/>
      <c r="C127" s="3" t="s">
        <v>13</v>
      </c>
      <c r="D127" s="4"/>
      <c r="E127" s="4">
        <f>SUM(E113,E126)</f>
        <v>6717</v>
      </c>
      <c r="H127" s="2" t="s">
        <v>45</v>
      </c>
      <c r="I127" s="4"/>
      <c r="J127" s="3" t="s">
        <v>13</v>
      </c>
      <c r="K127" s="4"/>
      <c r="L127" s="4">
        <f>SUM(L113,L126)</f>
        <v>7137</v>
      </c>
    </row>
    <row r="131" spans="1:12" x14ac:dyDescent="0.25">
      <c r="A131" s="1" t="s">
        <v>46</v>
      </c>
      <c r="H131" s="1" t="s">
        <v>46</v>
      </c>
    </row>
    <row r="133" spans="1:12" x14ac:dyDescent="0.25">
      <c r="A133" t="s">
        <v>50</v>
      </c>
      <c r="H133" t="s">
        <v>50</v>
      </c>
    </row>
    <row r="134" spans="1:12" x14ac:dyDescent="0.25">
      <c r="A134" s="1" t="s">
        <v>1</v>
      </c>
      <c r="B134" s="1" t="s">
        <v>2</v>
      </c>
      <c r="H134" s="1" t="s">
        <v>1</v>
      </c>
      <c r="I134" s="1" t="s">
        <v>2</v>
      </c>
    </row>
    <row r="135" spans="1:12" x14ac:dyDescent="0.25">
      <c r="A135" s="1" t="s">
        <v>3</v>
      </c>
      <c r="B135" s="1" t="s">
        <v>4</v>
      </c>
      <c r="H135" s="1" t="s">
        <v>3</v>
      </c>
      <c r="I135" s="1" t="s">
        <v>4</v>
      </c>
    </row>
    <row r="136" spans="1:12" x14ac:dyDescent="0.25">
      <c r="A136" s="1" t="s">
        <v>5</v>
      </c>
      <c r="B136" s="1" t="s">
        <v>6</v>
      </c>
      <c r="H136" s="1" t="s">
        <v>5</v>
      </c>
      <c r="I136" s="1" t="s">
        <v>6</v>
      </c>
    </row>
    <row r="137" spans="1:12" x14ac:dyDescent="0.25">
      <c r="A137" s="1" t="s">
        <v>7</v>
      </c>
      <c r="B137" s="1" t="s">
        <v>8</v>
      </c>
      <c r="H137" s="1" t="s">
        <v>7</v>
      </c>
      <c r="I137" s="1" t="s">
        <v>8</v>
      </c>
    </row>
    <row r="138" spans="1:12" x14ac:dyDescent="0.25">
      <c r="A138" s="1" t="s">
        <v>9</v>
      </c>
      <c r="B138" s="1" t="s">
        <v>10</v>
      </c>
      <c r="H138" s="1" t="s">
        <v>9</v>
      </c>
      <c r="I138" s="1" t="s">
        <v>10</v>
      </c>
    </row>
    <row r="140" spans="1:12" x14ac:dyDescent="0.25">
      <c r="A140" s="8" t="s">
        <v>11</v>
      </c>
      <c r="B140" s="9" t="s">
        <v>12</v>
      </c>
      <c r="C140" s="9" t="s">
        <v>13</v>
      </c>
      <c r="D140" s="9" t="s">
        <v>14</v>
      </c>
      <c r="E140" s="9" t="s">
        <v>15</v>
      </c>
      <c r="H140" s="8" t="s">
        <v>11</v>
      </c>
      <c r="I140" s="9" t="s">
        <v>12</v>
      </c>
      <c r="J140" s="9" t="s">
        <v>13</v>
      </c>
      <c r="K140" s="9" t="s">
        <v>14</v>
      </c>
      <c r="L140" s="9" t="s">
        <v>15</v>
      </c>
    </row>
    <row r="141" spans="1:12" x14ac:dyDescent="0.25">
      <c r="A141" s="10" t="s">
        <v>16</v>
      </c>
      <c r="B141" s="11"/>
      <c r="C141" s="3" t="s">
        <v>13</v>
      </c>
      <c r="D141" s="11"/>
      <c r="E141" s="11"/>
      <c r="H141" s="10" t="s">
        <v>16</v>
      </c>
      <c r="I141" s="11"/>
      <c r="J141" s="3" t="s">
        <v>13</v>
      </c>
      <c r="K141" s="11"/>
      <c r="L141" s="11"/>
    </row>
    <row r="142" spans="1:12" x14ac:dyDescent="0.25">
      <c r="A142" s="2" t="s">
        <v>49</v>
      </c>
      <c r="B142" s="4">
        <v>9700</v>
      </c>
      <c r="C142" s="3" t="s">
        <v>18</v>
      </c>
      <c r="D142" s="6">
        <v>1.9</v>
      </c>
      <c r="E142" s="4">
        <f>B142*D142</f>
        <v>18430</v>
      </c>
      <c r="H142" s="2" t="s">
        <v>49</v>
      </c>
      <c r="I142" s="4">
        <v>9700</v>
      </c>
      <c r="J142" s="3" t="s">
        <v>18</v>
      </c>
      <c r="K142" s="6">
        <v>1.9</v>
      </c>
      <c r="L142" s="4">
        <f>I142*K142</f>
        <v>18430</v>
      </c>
    </row>
    <row r="143" spans="1:12" x14ac:dyDescent="0.25">
      <c r="A143" s="2" t="s">
        <v>19</v>
      </c>
      <c r="B143" s="4">
        <v>4800</v>
      </c>
      <c r="C143" s="3" t="s">
        <v>18</v>
      </c>
      <c r="D143" s="6">
        <v>0.65</v>
      </c>
      <c r="E143" s="4">
        <f>B143*D143</f>
        <v>3120</v>
      </c>
      <c r="H143" s="2" t="s">
        <v>19</v>
      </c>
      <c r="I143" s="4">
        <v>4800</v>
      </c>
      <c r="J143" s="3" t="s">
        <v>18</v>
      </c>
      <c r="K143" s="6">
        <v>0.65</v>
      </c>
      <c r="L143" s="4">
        <f>I143*K143</f>
        <v>3120</v>
      </c>
    </row>
    <row r="144" spans="1:12" x14ac:dyDescent="0.25">
      <c r="A144" s="10" t="s">
        <v>51</v>
      </c>
      <c r="B144" s="11"/>
      <c r="C144" s="3" t="s">
        <v>13</v>
      </c>
      <c r="D144" s="11"/>
      <c r="E144" s="11">
        <f>SUM(E142:E143)</f>
        <v>21550</v>
      </c>
      <c r="H144" s="10" t="s">
        <v>51</v>
      </c>
      <c r="I144" s="11"/>
      <c r="J144" s="3" t="s">
        <v>13</v>
      </c>
      <c r="K144" s="11"/>
      <c r="L144" s="11">
        <f>SUM(L142:L143)</f>
        <v>21550</v>
      </c>
    </row>
    <row r="145" spans="1:12" x14ac:dyDescent="0.25">
      <c r="A145" s="2" t="s">
        <v>13</v>
      </c>
      <c r="B145" s="4"/>
      <c r="C145" s="3" t="s">
        <v>13</v>
      </c>
      <c r="D145" s="4"/>
      <c r="E145" s="4"/>
      <c r="H145" s="2" t="s">
        <v>13</v>
      </c>
      <c r="I145" s="4"/>
      <c r="J145" s="3" t="s">
        <v>13</v>
      </c>
      <c r="K145" s="4"/>
      <c r="L145" s="4"/>
    </row>
    <row r="146" spans="1:12" x14ac:dyDescent="0.25">
      <c r="A146" s="10" t="s">
        <v>21</v>
      </c>
      <c r="B146" s="11"/>
      <c r="C146" s="3" t="s">
        <v>13</v>
      </c>
      <c r="D146" s="11"/>
      <c r="E146" s="11"/>
      <c r="H146" s="10" t="s">
        <v>21</v>
      </c>
      <c r="I146" s="11"/>
      <c r="J146" s="3" t="s">
        <v>13</v>
      </c>
      <c r="K146" s="11"/>
      <c r="L146" s="11"/>
    </row>
    <row r="147" spans="1:12" x14ac:dyDescent="0.25">
      <c r="A147" s="2" t="s">
        <v>22</v>
      </c>
      <c r="B147" s="4">
        <v>-150</v>
      </c>
      <c r="C147" s="3" t="s">
        <v>18</v>
      </c>
      <c r="D147" s="6">
        <v>4.2</v>
      </c>
      <c r="E147" s="4">
        <f>B147*D147</f>
        <v>-630</v>
      </c>
      <c r="H147" s="2" t="s">
        <v>22</v>
      </c>
      <c r="I147" s="4">
        <v>-150</v>
      </c>
      <c r="J147" s="3" t="s">
        <v>18</v>
      </c>
      <c r="K147" s="6">
        <v>4.2</v>
      </c>
      <c r="L147" s="4">
        <f>I147*K147</f>
        <v>-630</v>
      </c>
    </row>
    <row r="148" spans="1:12" x14ac:dyDescent="0.25">
      <c r="A148" s="2" t="s">
        <v>23</v>
      </c>
      <c r="B148" s="4">
        <v>-190</v>
      </c>
      <c r="C148" s="3" t="s">
        <v>18</v>
      </c>
      <c r="D148" s="6">
        <v>18</v>
      </c>
      <c r="E148" s="4">
        <f>B148*D148</f>
        <v>-3420</v>
      </c>
      <c r="H148" s="2" t="s">
        <v>23</v>
      </c>
      <c r="I148" s="4">
        <v>-190</v>
      </c>
      <c r="J148" s="3" t="s">
        <v>18</v>
      </c>
      <c r="K148" s="6">
        <v>18</v>
      </c>
      <c r="L148" s="4">
        <f>I148*K148</f>
        <v>-3420</v>
      </c>
    </row>
    <row r="149" spans="1:12" x14ac:dyDescent="0.25">
      <c r="A149" s="2" t="s">
        <v>24</v>
      </c>
      <c r="B149" s="4">
        <v>-29</v>
      </c>
      <c r="C149" s="3" t="s">
        <v>18</v>
      </c>
      <c r="D149" s="6">
        <v>20</v>
      </c>
      <c r="E149" s="4">
        <f>B149*D149</f>
        <v>-580</v>
      </c>
      <c r="H149" s="2" t="s">
        <v>24</v>
      </c>
      <c r="I149" s="4">
        <v>-29</v>
      </c>
      <c r="J149" s="3" t="s">
        <v>18</v>
      </c>
      <c r="K149" s="6">
        <v>20</v>
      </c>
      <c r="L149" s="4">
        <f>I149*K149</f>
        <v>-580</v>
      </c>
    </row>
    <row r="150" spans="1:12" x14ac:dyDescent="0.25">
      <c r="A150" s="2" t="s">
        <v>25</v>
      </c>
      <c r="B150" s="4">
        <v>-98</v>
      </c>
      <c r="C150" s="3" t="s">
        <v>18</v>
      </c>
      <c r="D150" s="6">
        <v>13</v>
      </c>
      <c r="E150" s="4">
        <f>B150*D150</f>
        <v>-1274</v>
      </c>
      <c r="H150" s="2" t="s">
        <v>25</v>
      </c>
      <c r="I150" s="4">
        <v>-98</v>
      </c>
      <c r="J150" s="3" t="s">
        <v>18</v>
      </c>
      <c r="K150" s="6">
        <v>13</v>
      </c>
      <c r="L150" s="4">
        <f>I150*K150</f>
        <v>-1274</v>
      </c>
    </row>
    <row r="151" spans="1:12" x14ac:dyDescent="0.25">
      <c r="A151" s="2" t="s">
        <v>26</v>
      </c>
      <c r="B151" s="4"/>
      <c r="C151" s="3" t="s">
        <v>27</v>
      </c>
      <c r="D151" s="4"/>
      <c r="E151" s="4">
        <v>-458.5</v>
      </c>
      <c r="H151" s="2" t="s">
        <v>26</v>
      </c>
      <c r="I151" s="4"/>
      <c r="J151" s="3" t="s">
        <v>27</v>
      </c>
      <c r="K151" s="4"/>
      <c r="L151" s="4">
        <v>-458.5</v>
      </c>
    </row>
    <row r="152" spans="1:12" x14ac:dyDescent="0.25">
      <c r="A152" s="2" t="s">
        <v>28</v>
      </c>
      <c r="B152" s="4"/>
      <c r="C152" s="3" t="s">
        <v>27</v>
      </c>
      <c r="D152" s="4"/>
      <c r="E152" s="4">
        <v>-465</v>
      </c>
      <c r="H152" s="2" t="s">
        <v>28</v>
      </c>
      <c r="I152" s="4"/>
      <c r="J152" s="3" t="s">
        <v>27</v>
      </c>
      <c r="K152" s="4"/>
      <c r="L152" s="4">
        <v>-465</v>
      </c>
    </row>
    <row r="153" spans="1:12" x14ac:dyDescent="0.25">
      <c r="A153" s="2" t="s">
        <v>29</v>
      </c>
      <c r="B153" s="4"/>
      <c r="C153" s="3" t="s">
        <v>27</v>
      </c>
      <c r="D153" s="4"/>
      <c r="E153" s="4">
        <v>-92</v>
      </c>
      <c r="H153" s="2" t="s">
        <v>29</v>
      </c>
      <c r="I153" s="4"/>
      <c r="J153" s="3" t="s">
        <v>27</v>
      </c>
      <c r="K153" s="4"/>
      <c r="L153" s="4">
        <v>-92</v>
      </c>
    </row>
    <row r="154" spans="1:12" x14ac:dyDescent="0.25">
      <c r="A154" s="2" t="s">
        <v>30</v>
      </c>
      <c r="B154" s="4"/>
      <c r="C154" s="3" t="s">
        <v>27</v>
      </c>
      <c r="D154" s="4"/>
      <c r="E154" s="4">
        <v>-51</v>
      </c>
      <c r="H154" s="2" t="s">
        <v>30</v>
      </c>
      <c r="I154" s="4"/>
      <c r="J154" s="3" t="s">
        <v>27</v>
      </c>
      <c r="K154" s="4"/>
      <c r="L154" s="4">
        <v>-51</v>
      </c>
    </row>
    <row r="155" spans="1:12" x14ac:dyDescent="0.25">
      <c r="A155" s="10" t="s">
        <v>31</v>
      </c>
      <c r="B155" s="11"/>
      <c r="C155" s="3" t="s">
        <v>13</v>
      </c>
      <c r="D155" s="11"/>
      <c r="E155" s="11">
        <f>SUM(E146:E154)</f>
        <v>-6970.5</v>
      </c>
      <c r="H155" s="10" t="s">
        <v>31</v>
      </c>
      <c r="I155" s="11"/>
      <c r="J155" s="3" t="s">
        <v>13</v>
      </c>
      <c r="K155" s="11"/>
      <c r="L155" s="11">
        <f>SUM(L146:L154)</f>
        <v>-6970.5</v>
      </c>
    </row>
    <row r="156" spans="1:12" x14ac:dyDescent="0.25">
      <c r="A156" s="10" t="s">
        <v>32</v>
      </c>
      <c r="B156" s="11"/>
      <c r="C156" s="3" t="s">
        <v>13</v>
      </c>
      <c r="D156" s="11"/>
      <c r="E156" s="11">
        <f>SUM(E144,E155)</f>
        <v>14579.5</v>
      </c>
      <c r="H156" s="10" t="s">
        <v>32</v>
      </c>
      <c r="I156" s="11"/>
      <c r="J156" s="3" t="s">
        <v>13</v>
      </c>
      <c r="K156" s="11"/>
      <c r="L156" s="11">
        <f>SUM(L144,L155)</f>
        <v>14579.5</v>
      </c>
    </row>
    <row r="157" spans="1:12" x14ac:dyDescent="0.25">
      <c r="A157" s="2" t="s">
        <v>13</v>
      </c>
      <c r="B157" s="4"/>
      <c r="C157" s="3" t="s">
        <v>13</v>
      </c>
      <c r="D157" s="4"/>
      <c r="E157" s="4"/>
      <c r="H157" s="2" t="s">
        <v>13</v>
      </c>
      <c r="I157" s="4"/>
      <c r="J157" s="3" t="s">
        <v>13</v>
      </c>
      <c r="K157" s="4"/>
      <c r="L157" s="4"/>
    </row>
    <row r="158" spans="1:12" x14ac:dyDescent="0.25">
      <c r="A158" s="10" t="s">
        <v>33</v>
      </c>
      <c r="B158" s="11"/>
      <c r="C158" s="3" t="s">
        <v>13</v>
      </c>
      <c r="D158" s="11"/>
      <c r="E158" s="11"/>
      <c r="H158" s="10" t="s">
        <v>33</v>
      </c>
      <c r="I158" s="11"/>
      <c r="J158" s="3" t="s">
        <v>13</v>
      </c>
      <c r="K158" s="11"/>
      <c r="L158" s="11"/>
    </row>
    <row r="159" spans="1:12" x14ac:dyDescent="0.25">
      <c r="A159" s="2" t="s">
        <v>34</v>
      </c>
      <c r="B159" s="4">
        <v>-1</v>
      </c>
      <c r="C159" s="3" t="s">
        <v>13</v>
      </c>
      <c r="D159" s="4">
        <v>725</v>
      </c>
      <c r="E159" s="4">
        <f t="shared" ref="E159:E168" si="6">B159*D159</f>
        <v>-725</v>
      </c>
      <c r="H159" s="21" t="s">
        <v>89</v>
      </c>
      <c r="I159" s="20">
        <v>-1</v>
      </c>
      <c r="J159" s="22" t="s">
        <v>13</v>
      </c>
      <c r="K159" s="20">
        <v>140</v>
      </c>
      <c r="L159" s="20">
        <f t="shared" ref="L159:L161" si="7">I159*K159</f>
        <v>-140</v>
      </c>
    </row>
    <row r="160" spans="1:12" x14ac:dyDescent="0.25">
      <c r="A160" s="2" t="s">
        <v>35</v>
      </c>
      <c r="B160" s="4">
        <v>-2</v>
      </c>
      <c r="C160" s="3" t="s">
        <v>13</v>
      </c>
      <c r="D160" s="4">
        <v>100</v>
      </c>
      <c r="E160" s="4">
        <f t="shared" si="6"/>
        <v>-200</v>
      </c>
      <c r="H160" s="2" t="s">
        <v>35</v>
      </c>
      <c r="I160" s="4">
        <v>-1</v>
      </c>
      <c r="J160" s="3" t="s">
        <v>13</v>
      </c>
      <c r="K160" s="4">
        <v>100</v>
      </c>
      <c r="L160" s="4">
        <f t="shared" si="7"/>
        <v>-100</v>
      </c>
    </row>
    <row r="161" spans="1:14" x14ac:dyDescent="0.25">
      <c r="A161" s="2" t="s">
        <v>36</v>
      </c>
      <c r="B161" s="4">
        <v>-1</v>
      </c>
      <c r="C161" s="3" t="s">
        <v>13</v>
      </c>
      <c r="D161" s="4">
        <v>400</v>
      </c>
      <c r="E161" s="4">
        <f t="shared" si="6"/>
        <v>-400</v>
      </c>
      <c r="H161" s="21" t="s">
        <v>87</v>
      </c>
      <c r="I161" s="20">
        <v>-1</v>
      </c>
      <c r="J161" s="22" t="s">
        <v>13</v>
      </c>
      <c r="K161" s="20">
        <v>425</v>
      </c>
      <c r="L161" s="20">
        <f t="shared" si="7"/>
        <v>-425</v>
      </c>
    </row>
    <row r="162" spans="1:14" x14ac:dyDescent="0.25">
      <c r="A162" s="2" t="s">
        <v>37</v>
      </c>
      <c r="B162" s="4">
        <v>-5</v>
      </c>
      <c r="C162" s="3" t="s">
        <v>13</v>
      </c>
      <c r="D162" s="4">
        <v>140</v>
      </c>
      <c r="E162" s="4">
        <f t="shared" si="6"/>
        <v>-700</v>
      </c>
      <c r="H162" s="2" t="s">
        <v>37</v>
      </c>
      <c r="I162" s="20">
        <v>-6</v>
      </c>
      <c r="J162" s="3" t="s">
        <v>13</v>
      </c>
      <c r="K162" s="4">
        <v>140</v>
      </c>
      <c r="L162" s="4">
        <f t="shared" ref="L162:L168" si="8">I162*K162</f>
        <v>-840</v>
      </c>
    </row>
    <row r="163" spans="1:14" x14ac:dyDescent="0.25">
      <c r="A163" s="29" t="s">
        <v>111</v>
      </c>
      <c r="B163" s="4">
        <v>-1</v>
      </c>
      <c r="C163" s="3"/>
      <c r="D163" s="4">
        <v>300</v>
      </c>
      <c r="E163" s="4">
        <f t="shared" si="6"/>
        <v>-300</v>
      </c>
      <c r="H163" s="29" t="s">
        <v>111</v>
      </c>
      <c r="I163" s="4">
        <v>-1</v>
      </c>
      <c r="J163" s="3"/>
      <c r="K163" s="4">
        <v>300</v>
      </c>
      <c r="L163" s="4">
        <f t="shared" si="8"/>
        <v>-300</v>
      </c>
    </row>
    <row r="164" spans="1:14" x14ac:dyDescent="0.25">
      <c r="A164" s="2" t="s">
        <v>38</v>
      </c>
      <c r="B164" s="4">
        <v>-1</v>
      </c>
      <c r="C164" s="3" t="s">
        <v>13</v>
      </c>
      <c r="D164" s="4">
        <v>1093</v>
      </c>
      <c r="E164" s="4">
        <f t="shared" si="6"/>
        <v>-1093</v>
      </c>
      <c r="H164" s="2" t="s">
        <v>38</v>
      </c>
      <c r="I164" s="4">
        <v>-1</v>
      </c>
      <c r="J164" s="3" t="s">
        <v>13</v>
      </c>
      <c r="K164" s="4">
        <v>1093</v>
      </c>
      <c r="L164" s="4">
        <f t="shared" si="8"/>
        <v>-1093</v>
      </c>
    </row>
    <row r="165" spans="1:14" x14ac:dyDescent="0.25">
      <c r="A165" s="2" t="s">
        <v>39</v>
      </c>
      <c r="B165" s="4">
        <v>-1</v>
      </c>
      <c r="C165" s="3" t="s">
        <v>13</v>
      </c>
      <c r="D165" s="4">
        <v>497</v>
      </c>
      <c r="E165" s="4">
        <f t="shared" si="6"/>
        <v>-497</v>
      </c>
      <c r="H165" s="2" t="s">
        <v>39</v>
      </c>
      <c r="I165" s="4">
        <v>-1</v>
      </c>
      <c r="J165" s="3" t="s">
        <v>13</v>
      </c>
      <c r="K165" s="4">
        <v>497</v>
      </c>
      <c r="L165" s="4">
        <f t="shared" si="8"/>
        <v>-497</v>
      </c>
    </row>
    <row r="166" spans="1:14" x14ac:dyDescent="0.25">
      <c r="A166" s="2" t="s">
        <v>40</v>
      </c>
      <c r="B166" s="4"/>
      <c r="C166" s="3" t="s">
        <v>13</v>
      </c>
      <c r="D166" s="7">
        <v>0.12</v>
      </c>
      <c r="E166" s="4">
        <f t="shared" si="6"/>
        <v>0</v>
      </c>
      <c r="H166" s="2" t="s">
        <v>40</v>
      </c>
      <c r="I166" s="4"/>
      <c r="J166" s="3" t="s">
        <v>13</v>
      </c>
      <c r="K166" s="7">
        <v>0.12</v>
      </c>
      <c r="L166" s="4">
        <f t="shared" si="8"/>
        <v>0</v>
      </c>
    </row>
    <row r="167" spans="1:14" x14ac:dyDescent="0.25">
      <c r="A167" s="2" t="s">
        <v>41</v>
      </c>
      <c r="B167" s="5"/>
      <c r="C167" s="3" t="s">
        <v>13</v>
      </c>
      <c r="D167" s="4">
        <v>90</v>
      </c>
      <c r="E167" s="4">
        <f t="shared" si="6"/>
        <v>0</v>
      </c>
      <c r="H167" s="2" t="s">
        <v>41</v>
      </c>
      <c r="I167" s="5"/>
      <c r="J167" s="3" t="s">
        <v>13</v>
      </c>
      <c r="K167" s="4">
        <v>90</v>
      </c>
      <c r="L167" s="4">
        <f t="shared" si="8"/>
        <v>0</v>
      </c>
    </row>
    <row r="168" spans="1:14" x14ac:dyDescent="0.25">
      <c r="A168" s="2" t="s">
        <v>42</v>
      </c>
      <c r="B168" s="4"/>
      <c r="C168" s="3" t="s">
        <v>13</v>
      </c>
      <c r="D168" s="4">
        <v>293</v>
      </c>
      <c r="E168" s="4">
        <f t="shared" si="6"/>
        <v>0</v>
      </c>
      <c r="H168" s="2" t="s">
        <v>42</v>
      </c>
      <c r="I168" s="4"/>
      <c r="J168" s="3" t="s">
        <v>13</v>
      </c>
      <c r="K168" s="4">
        <v>293</v>
      </c>
      <c r="L168" s="4">
        <f t="shared" si="8"/>
        <v>0</v>
      </c>
    </row>
    <row r="169" spans="1:14" x14ac:dyDescent="0.25">
      <c r="A169" s="2" t="s">
        <v>43</v>
      </c>
      <c r="B169" s="4"/>
      <c r="C169" s="3" t="s">
        <v>13</v>
      </c>
      <c r="D169" s="4"/>
      <c r="E169" s="4">
        <v>-800</v>
      </c>
      <c r="H169" s="2" t="s">
        <v>43</v>
      </c>
      <c r="I169" s="4"/>
      <c r="J169" s="3" t="s">
        <v>13</v>
      </c>
      <c r="K169" s="4"/>
      <c r="L169" s="4">
        <v>-800</v>
      </c>
    </row>
    <row r="170" spans="1:14" x14ac:dyDescent="0.25">
      <c r="A170" s="10" t="s">
        <v>44</v>
      </c>
      <c r="B170" s="11"/>
      <c r="C170" s="3" t="s">
        <v>13</v>
      </c>
      <c r="D170" s="11"/>
      <c r="E170" s="11">
        <f>SUM(E159:E169)</f>
        <v>-4715</v>
      </c>
      <c r="H170" s="10" t="s">
        <v>44</v>
      </c>
      <c r="I170" s="11"/>
      <c r="J170" s="3" t="s">
        <v>13</v>
      </c>
      <c r="K170" s="11"/>
      <c r="L170" s="11">
        <f>SUM(L159:L169)</f>
        <v>-4195</v>
      </c>
      <c r="N170" s="19">
        <f>E170-L170</f>
        <v>-520</v>
      </c>
    </row>
    <row r="171" spans="1:14" x14ac:dyDescent="0.25">
      <c r="A171" s="2" t="s">
        <v>45</v>
      </c>
      <c r="B171" s="4"/>
      <c r="C171" s="3" t="s">
        <v>13</v>
      </c>
      <c r="D171" s="4"/>
      <c r="E171" s="4">
        <f>SUM(E156,E170)</f>
        <v>9864.5</v>
      </c>
      <c r="H171" s="2" t="s">
        <v>45</v>
      </c>
      <c r="I171" s="4"/>
      <c r="J171" s="3" t="s">
        <v>13</v>
      </c>
      <c r="K171" s="4"/>
      <c r="L171" s="4">
        <f>SUM(L156,L170)</f>
        <v>10384.5</v>
      </c>
    </row>
    <row r="173" spans="1:14" x14ac:dyDescent="0.25">
      <c r="A173" s="1" t="s">
        <v>52</v>
      </c>
      <c r="H173" s="1" t="s">
        <v>52</v>
      </c>
    </row>
    <row r="175" spans="1:14" x14ac:dyDescent="0.25">
      <c r="A175" s="1" t="s">
        <v>46</v>
      </c>
      <c r="H175" s="1" t="s">
        <v>46</v>
      </c>
    </row>
    <row r="177" spans="1:12" x14ac:dyDescent="0.25">
      <c r="A177" t="s">
        <v>53</v>
      </c>
      <c r="H177" t="s">
        <v>53</v>
      </c>
    </row>
    <row r="178" spans="1:12" x14ac:dyDescent="0.25">
      <c r="A178" s="1" t="s">
        <v>1</v>
      </c>
      <c r="B178" s="1" t="s">
        <v>2</v>
      </c>
      <c r="H178" s="1" t="s">
        <v>1</v>
      </c>
      <c r="I178" s="1" t="s">
        <v>2</v>
      </c>
    </row>
    <row r="179" spans="1:12" x14ac:dyDescent="0.25">
      <c r="A179" s="1" t="s">
        <v>3</v>
      </c>
      <c r="B179" s="1" t="s">
        <v>4</v>
      </c>
      <c r="H179" s="1" t="s">
        <v>3</v>
      </c>
      <c r="I179" s="1" t="s">
        <v>4</v>
      </c>
    </row>
    <row r="180" spans="1:12" x14ac:dyDescent="0.25">
      <c r="A180" s="1" t="s">
        <v>5</v>
      </c>
      <c r="B180" s="1" t="s">
        <v>6</v>
      </c>
      <c r="H180" s="1" t="s">
        <v>5</v>
      </c>
      <c r="I180" s="1" t="s">
        <v>6</v>
      </c>
    </row>
    <row r="181" spans="1:12" x14ac:dyDescent="0.25">
      <c r="A181" s="1" t="s">
        <v>7</v>
      </c>
      <c r="B181" s="1" t="s">
        <v>8</v>
      </c>
      <c r="H181" s="1" t="s">
        <v>7</v>
      </c>
      <c r="I181" s="1" t="s">
        <v>8</v>
      </c>
    </row>
    <row r="182" spans="1:12" x14ac:dyDescent="0.25">
      <c r="A182" s="1" t="s">
        <v>9</v>
      </c>
      <c r="B182" s="1" t="s">
        <v>10</v>
      </c>
      <c r="H182" s="1" t="s">
        <v>9</v>
      </c>
      <c r="I182" s="1" t="s">
        <v>10</v>
      </c>
    </row>
    <row r="184" spans="1:12" x14ac:dyDescent="0.25">
      <c r="A184" s="8" t="s">
        <v>11</v>
      </c>
      <c r="B184" s="9" t="s">
        <v>12</v>
      </c>
      <c r="C184" s="9" t="s">
        <v>13</v>
      </c>
      <c r="D184" s="9" t="s">
        <v>14</v>
      </c>
      <c r="E184" s="9" t="s">
        <v>15</v>
      </c>
      <c r="H184" s="8" t="s">
        <v>11</v>
      </c>
      <c r="I184" s="9" t="s">
        <v>12</v>
      </c>
      <c r="J184" s="9" t="s">
        <v>13</v>
      </c>
      <c r="K184" s="9" t="s">
        <v>14</v>
      </c>
      <c r="L184" s="9" t="s">
        <v>15</v>
      </c>
    </row>
    <row r="185" spans="1:12" x14ac:dyDescent="0.25">
      <c r="A185" s="10" t="s">
        <v>16</v>
      </c>
      <c r="B185" s="11"/>
      <c r="C185" s="3" t="s">
        <v>13</v>
      </c>
      <c r="D185" s="11"/>
      <c r="E185" s="11"/>
      <c r="H185" s="10" t="s">
        <v>16</v>
      </c>
      <c r="I185" s="11"/>
      <c r="J185" s="3" t="s">
        <v>13</v>
      </c>
      <c r="K185" s="11"/>
      <c r="L185" s="11"/>
    </row>
    <row r="186" spans="1:12" x14ac:dyDescent="0.25">
      <c r="A186" s="2" t="s">
        <v>54</v>
      </c>
      <c r="B186" s="4">
        <v>1600</v>
      </c>
      <c r="C186" s="3" t="s">
        <v>18</v>
      </c>
      <c r="D186" s="6">
        <v>10</v>
      </c>
      <c r="E186" s="4">
        <f>B186*D186</f>
        <v>16000</v>
      </c>
      <c r="H186" s="2" t="s">
        <v>54</v>
      </c>
      <c r="I186" s="4">
        <v>1600</v>
      </c>
      <c r="J186" s="3" t="s">
        <v>18</v>
      </c>
      <c r="K186" s="6">
        <v>10</v>
      </c>
      <c r="L186" s="4">
        <f>I186*K186</f>
        <v>16000</v>
      </c>
    </row>
    <row r="187" spans="1:12" x14ac:dyDescent="0.25">
      <c r="A187" s="2" t="s">
        <v>55</v>
      </c>
      <c r="B187" s="4">
        <v>5300</v>
      </c>
      <c r="C187" s="3" t="s">
        <v>18</v>
      </c>
      <c r="D187" s="6">
        <v>0.65</v>
      </c>
      <c r="E187" s="4">
        <f>B187*D187</f>
        <v>3445</v>
      </c>
      <c r="H187" s="2" t="s">
        <v>55</v>
      </c>
      <c r="I187" s="4">
        <v>5300</v>
      </c>
      <c r="J187" s="3" t="s">
        <v>18</v>
      </c>
      <c r="K187" s="6">
        <v>0.65</v>
      </c>
      <c r="L187" s="4">
        <f>I187*K187</f>
        <v>3445</v>
      </c>
    </row>
    <row r="188" spans="1:12" x14ac:dyDescent="0.25">
      <c r="A188" s="10" t="s">
        <v>20</v>
      </c>
      <c r="B188" s="11"/>
      <c r="C188" s="3" t="s">
        <v>13</v>
      </c>
      <c r="D188" s="11"/>
      <c r="E188" s="11">
        <f>SUM(E186:E187)</f>
        <v>19445</v>
      </c>
      <c r="H188" s="10" t="s">
        <v>20</v>
      </c>
      <c r="I188" s="11"/>
      <c r="J188" s="3" t="s">
        <v>13</v>
      </c>
      <c r="K188" s="11"/>
      <c r="L188" s="11">
        <f>SUM(L186:L187)</f>
        <v>19445</v>
      </c>
    </row>
    <row r="189" spans="1:12" x14ac:dyDescent="0.25">
      <c r="A189" s="2" t="s">
        <v>13</v>
      </c>
      <c r="B189" s="4"/>
      <c r="C189" s="3" t="s">
        <v>13</v>
      </c>
      <c r="D189" s="4"/>
      <c r="E189" s="4"/>
      <c r="H189" s="2" t="s">
        <v>13</v>
      </c>
      <c r="I189" s="4"/>
      <c r="J189" s="3" t="s">
        <v>13</v>
      </c>
      <c r="K189" s="4"/>
      <c r="L189" s="4"/>
    </row>
    <row r="190" spans="1:12" x14ac:dyDescent="0.25">
      <c r="A190" s="10" t="s">
        <v>21</v>
      </c>
      <c r="B190" s="11"/>
      <c r="C190" s="3" t="s">
        <v>13</v>
      </c>
      <c r="D190" s="11"/>
      <c r="E190" s="11"/>
      <c r="H190" s="10" t="s">
        <v>21</v>
      </c>
      <c r="I190" s="11"/>
      <c r="J190" s="3" t="s">
        <v>13</v>
      </c>
      <c r="K190" s="11"/>
      <c r="L190" s="11"/>
    </row>
    <row r="191" spans="1:12" x14ac:dyDescent="0.25">
      <c r="A191" s="2" t="s">
        <v>22</v>
      </c>
      <c r="B191" s="4">
        <v>-7</v>
      </c>
      <c r="C191" s="3" t="s">
        <v>18</v>
      </c>
      <c r="D191" s="6">
        <v>60</v>
      </c>
      <c r="E191" s="4">
        <f>B191*D191</f>
        <v>-420</v>
      </c>
      <c r="H191" s="2" t="s">
        <v>22</v>
      </c>
      <c r="I191" s="4">
        <v>-7</v>
      </c>
      <c r="J191" s="3" t="s">
        <v>18</v>
      </c>
      <c r="K191" s="6">
        <v>60</v>
      </c>
      <c r="L191" s="4">
        <f>I191*K191</f>
        <v>-420</v>
      </c>
    </row>
    <row r="192" spans="1:12" x14ac:dyDescent="0.25">
      <c r="A192" s="2" t="s">
        <v>23</v>
      </c>
      <c r="B192" s="4">
        <v>-170</v>
      </c>
      <c r="C192" s="3" t="s">
        <v>18</v>
      </c>
      <c r="D192" s="6">
        <v>18</v>
      </c>
      <c r="E192" s="4">
        <f>B192*D192</f>
        <v>-3060</v>
      </c>
      <c r="H192" s="2" t="s">
        <v>23</v>
      </c>
      <c r="I192" s="4">
        <v>-170</v>
      </c>
      <c r="J192" s="3" t="s">
        <v>18</v>
      </c>
      <c r="K192" s="6">
        <v>18</v>
      </c>
      <c r="L192" s="4">
        <f>I192*K192</f>
        <v>-3060</v>
      </c>
    </row>
    <row r="193" spans="1:12" x14ac:dyDescent="0.25">
      <c r="A193" s="2" t="s">
        <v>24</v>
      </c>
      <c r="B193" s="4">
        <v>-21</v>
      </c>
      <c r="C193" s="3" t="s">
        <v>18</v>
      </c>
      <c r="D193" s="6">
        <v>20</v>
      </c>
      <c r="E193" s="4">
        <f>B193*D193</f>
        <v>-420</v>
      </c>
      <c r="H193" s="2" t="s">
        <v>24</v>
      </c>
      <c r="I193" s="4">
        <v>-21</v>
      </c>
      <c r="J193" s="3" t="s">
        <v>18</v>
      </c>
      <c r="K193" s="6">
        <v>20</v>
      </c>
      <c r="L193" s="4">
        <f>I193*K193</f>
        <v>-420</v>
      </c>
    </row>
    <row r="194" spans="1:12" x14ac:dyDescent="0.25">
      <c r="A194" s="2" t="s">
        <v>25</v>
      </c>
      <c r="B194" s="4">
        <v>-122</v>
      </c>
      <c r="C194" s="3" t="s">
        <v>18</v>
      </c>
      <c r="D194" s="6">
        <v>13</v>
      </c>
      <c r="E194" s="4">
        <f>B194*D194</f>
        <v>-1586</v>
      </c>
      <c r="H194" s="2" t="s">
        <v>25</v>
      </c>
      <c r="I194" s="4">
        <v>-122</v>
      </c>
      <c r="J194" s="3" t="s">
        <v>18</v>
      </c>
      <c r="K194" s="6">
        <v>13</v>
      </c>
      <c r="L194" s="4">
        <f>I194*K194</f>
        <v>-1586</v>
      </c>
    </row>
    <row r="195" spans="1:12" x14ac:dyDescent="0.25">
      <c r="A195" s="2" t="s">
        <v>26</v>
      </c>
      <c r="B195" s="4"/>
      <c r="C195" s="3" t="s">
        <v>27</v>
      </c>
      <c r="D195" s="4"/>
      <c r="E195" s="4">
        <v>-195</v>
      </c>
      <c r="H195" s="2" t="s">
        <v>26</v>
      </c>
      <c r="I195" s="4"/>
      <c r="J195" s="3" t="s">
        <v>27</v>
      </c>
      <c r="K195" s="4"/>
      <c r="L195" s="4">
        <v>-195</v>
      </c>
    </row>
    <row r="196" spans="1:12" x14ac:dyDescent="0.25">
      <c r="A196" s="2" t="s">
        <v>28</v>
      </c>
      <c r="B196" s="4"/>
      <c r="C196" s="3" t="s">
        <v>27</v>
      </c>
      <c r="D196" s="4"/>
      <c r="E196" s="4">
        <v>-277</v>
      </c>
      <c r="H196" s="2" t="s">
        <v>28</v>
      </c>
      <c r="I196" s="4"/>
      <c r="J196" s="3" t="s">
        <v>27</v>
      </c>
      <c r="K196" s="4"/>
      <c r="L196" s="4">
        <v>-277</v>
      </c>
    </row>
    <row r="197" spans="1:12" x14ac:dyDescent="0.25">
      <c r="A197" s="2" t="s">
        <v>30</v>
      </c>
      <c r="B197" s="4"/>
      <c r="C197" s="3" t="s">
        <v>27</v>
      </c>
      <c r="D197" s="4"/>
      <c r="E197" s="4">
        <v>-306</v>
      </c>
      <c r="H197" s="2" t="s">
        <v>30</v>
      </c>
      <c r="I197" s="4"/>
      <c r="J197" s="3" t="s">
        <v>27</v>
      </c>
      <c r="K197" s="4"/>
      <c r="L197" s="4">
        <v>-306</v>
      </c>
    </row>
    <row r="198" spans="1:12" x14ac:dyDescent="0.25">
      <c r="A198" s="2" t="s">
        <v>56</v>
      </c>
      <c r="B198" s="4"/>
      <c r="C198" s="3" t="s">
        <v>27</v>
      </c>
      <c r="D198" s="4"/>
      <c r="E198" s="4">
        <v>-175</v>
      </c>
      <c r="H198" s="2" t="s">
        <v>56</v>
      </c>
      <c r="I198" s="4"/>
      <c r="J198" s="3" t="s">
        <v>27</v>
      </c>
      <c r="K198" s="4"/>
      <c r="L198" s="4">
        <v>-175</v>
      </c>
    </row>
    <row r="199" spans="1:12" x14ac:dyDescent="0.25">
      <c r="A199" s="2" t="s">
        <v>57</v>
      </c>
      <c r="B199" s="4">
        <v>-1880</v>
      </c>
      <c r="C199" s="3" t="s">
        <v>27</v>
      </c>
      <c r="D199" s="6">
        <v>0.5</v>
      </c>
      <c r="E199" s="4">
        <f>B199*D199</f>
        <v>-940</v>
      </c>
      <c r="H199" s="2" t="s">
        <v>57</v>
      </c>
      <c r="I199" s="4">
        <v>-1880</v>
      </c>
      <c r="J199" s="3" t="s">
        <v>27</v>
      </c>
      <c r="K199" s="6">
        <v>0.5</v>
      </c>
      <c r="L199" s="4">
        <f>I199*K199</f>
        <v>-940</v>
      </c>
    </row>
    <row r="200" spans="1:12" x14ac:dyDescent="0.25">
      <c r="A200" s="10" t="s">
        <v>31</v>
      </c>
      <c r="B200" s="11"/>
      <c r="C200" s="3" t="s">
        <v>13</v>
      </c>
      <c r="D200" s="11"/>
      <c r="E200" s="11">
        <f>SUM(E191:E199)</f>
        <v>-7379</v>
      </c>
      <c r="H200" s="10" t="s">
        <v>31</v>
      </c>
      <c r="I200" s="11"/>
      <c r="J200" s="3" t="s">
        <v>13</v>
      </c>
      <c r="K200" s="11"/>
      <c r="L200" s="11">
        <f>SUM(L191:L199)</f>
        <v>-7379</v>
      </c>
    </row>
    <row r="201" spans="1:12" x14ac:dyDescent="0.25">
      <c r="A201" s="10" t="s">
        <v>58</v>
      </c>
      <c r="B201" s="11"/>
      <c r="C201" s="3" t="s">
        <v>13</v>
      </c>
      <c r="D201" s="11"/>
      <c r="E201" s="11">
        <f>SUM(E188,E200)</f>
        <v>12066</v>
      </c>
      <c r="H201" s="10" t="s">
        <v>58</v>
      </c>
      <c r="I201" s="11"/>
      <c r="J201" s="3" t="s">
        <v>13</v>
      </c>
      <c r="K201" s="11"/>
      <c r="L201" s="11">
        <f>SUM(L188,L200)</f>
        <v>12066</v>
      </c>
    </row>
    <row r="202" spans="1:12" x14ac:dyDescent="0.25">
      <c r="A202" s="2" t="s">
        <v>13</v>
      </c>
      <c r="B202" s="4"/>
      <c r="C202" s="3" t="s">
        <v>13</v>
      </c>
      <c r="D202" s="4"/>
      <c r="E202" s="4"/>
      <c r="H202" s="2" t="s">
        <v>13</v>
      </c>
      <c r="I202" s="4"/>
      <c r="J202" s="3" t="s">
        <v>13</v>
      </c>
      <c r="K202" s="4"/>
      <c r="L202" s="4"/>
    </row>
    <row r="203" spans="1:12" x14ac:dyDescent="0.25">
      <c r="A203" s="10" t="s">
        <v>33</v>
      </c>
      <c r="B203" s="11"/>
      <c r="C203" s="3" t="s">
        <v>13</v>
      </c>
      <c r="D203" s="11"/>
      <c r="E203" s="11"/>
      <c r="H203" s="10" t="s">
        <v>33</v>
      </c>
      <c r="I203" s="11"/>
      <c r="J203" s="3" t="s">
        <v>13</v>
      </c>
      <c r="K203" s="11"/>
      <c r="L203" s="11"/>
    </row>
    <row r="204" spans="1:12" x14ac:dyDescent="0.25">
      <c r="A204" s="2" t="s">
        <v>35</v>
      </c>
      <c r="B204" s="4">
        <v>-1</v>
      </c>
      <c r="C204" s="3" t="s">
        <v>13</v>
      </c>
      <c r="D204" s="4">
        <v>100</v>
      </c>
      <c r="E204" s="4">
        <f t="shared" ref="E204:E211" si="9">B204*D204</f>
        <v>-100</v>
      </c>
      <c r="H204" s="2" t="s">
        <v>35</v>
      </c>
      <c r="I204" s="4">
        <v>-1</v>
      </c>
      <c r="J204" s="3" t="s">
        <v>13</v>
      </c>
      <c r="K204" s="4">
        <v>100</v>
      </c>
      <c r="L204" s="4">
        <f t="shared" ref="L204:L211" si="10">I204*K204</f>
        <v>-100</v>
      </c>
    </row>
    <row r="205" spans="1:12" x14ac:dyDescent="0.25">
      <c r="A205" s="2" t="s">
        <v>59</v>
      </c>
      <c r="B205" s="4">
        <v>-1</v>
      </c>
      <c r="C205" s="3" t="s">
        <v>13</v>
      </c>
      <c r="D205" s="4">
        <v>400</v>
      </c>
      <c r="E205" s="4">
        <f t="shared" si="9"/>
        <v>-400</v>
      </c>
      <c r="H205" s="21" t="s">
        <v>87</v>
      </c>
      <c r="I205" s="20">
        <v>-1</v>
      </c>
      <c r="J205" s="22" t="s">
        <v>13</v>
      </c>
      <c r="K205" s="20">
        <v>425</v>
      </c>
      <c r="L205" s="20">
        <f t="shared" si="10"/>
        <v>-425</v>
      </c>
    </row>
    <row r="206" spans="1:12" x14ac:dyDescent="0.25">
      <c r="A206" s="2" t="s">
        <v>37</v>
      </c>
      <c r="B206" s="4">
        <v>-4</v>
      </c>
      <c r="C206" s="3" t="s">
        <v>13</v>
      </c>
      <c r="D206" s="4">
        <v>140</v>
      </c>
      <c r="E206" s="4">
        <f t="shared" si="9"/>
        <v>-560</v>
      </c>
      <c r="H206" s="2" t="s">
        <v>37</v>
      </c>
      <c r="I206" s="20">
        <v>-5</v>
      </c>
      <c r="J206" s="3" t="s">
        <v>13</v>
      </c>
      <c r="K206" s="4">
        <v>140</v>
      </c>
      <c r="L206" s="4">
        <f t="shared" si="10"/>
        <v>-700</v>
      </c>
    </row>
    <row r="207" spans="1:12" x14ac:dyDescent="0.25">
      <c r="A207" s="2" t="s">
        <v>38</v>
      </c>
      <c r="B207" s="4">
        <v>-1</v>
      </c>
      <c r="C207" s="3" t="s">
        <v>13</v>
      </c>
      <c r="D207" s="4">
        <v>1517</v>
      </c>
      <c r="E207" s="4">
        <f t="shared" si="9"/>
        <v>-1517</v>
      </c>
      <c r="H207" s="2" t="s">
        <v>38</v>
      </c>
      <c r="I207" s="4">
        <v>-1</v>
      </c>
      <c r="J207" s="3" t="s">
        <v>13</v>
      </c>
      <c r="K207" s="4">
        <v>1517</v>
      </c>
      <c r="L207" s="4">
        <f t="shared" si="10"/>
        <v>-1517</v>
      </c>
    </row>
    <row r="208" spans="1:12" x14ac:dyDescent="0.25">
      <c r="A208" s="2" t="s">
        <v>60</v>
      </c>
      <c r="B208" s="4">
        <v>-1</v>
      </c>
      <c r="C208" s="3" t="s">
        <v>13</v>
      </c>
      <c r="D208" s="4">
        <v>418</v>
      </c>
      <c r="E208" s="4">
        <f t="shared" si="9"/>
        <v>-418</v>
      </c>
      <c r="H208" s="2" t="s">
        <v>60</v>
      </c>
      <c r="I208" s="4">
        <v>-1</v>
      </c>
      <c r="J208" s="3" t="s">
        <v>13</v>
      </c>
      <c r="K208" s="4">
        <v>418</v>
      </c>
      <c r="L208" s="4">
        <f t="shared" si="10"/>
        <v>-418</v>
      </c>
    </row>
    <row r="209" spans="1:14" x14ac:dyDescent="0.25">
      <c r="A209" s="2" t="s">
        <v>61</v>
      </c>
      <c r="B209" s="4">
        <v>0</v>
      </c>
      <c r="C209" s="3" t="s">
        <v>13</v>
      </c>
      <c r="D209" s="6">
        <v>0.34</v>
      </c>
      <c r="E209" s="4">
        <f t="shared" si="9"/>
        <v>0</v>
      </c>
      <c r="H209" s="2" t="s">
        <v>61</v>
      </c>
      <c r="I209" s="4">
        <v>0</v>
      </c>
      <c r="J209" s="3" t="s">
        <v>13</v>
      </c>
      <c r="K209" s="6">
        <v>0.34</v>
      </c>
      <c r="L209" s="4">
        <f t="shared" si="10"/>
        <v>0</v>
      </c>
    </row>
    <row r="210" spans="1:14" x14ac:dyDescent="0.25">
      <c r="A210" s="2" t="s">
        <v>41</v>
      </c>
      <c r="B210" s="5"/>
      <c r="C210" s="3" t="s">
        <v>13</v>
      </c>
      <c r="D210" s="4">
        <v>90</v>
      </c>
      <c r="E210" s="4">
        <f t="shared" si="9"/>
        <v>0</v>
      </c>
      <c r="H210" s="2" t="s">
        <v>41</v>
      </c>
      <c r="I210" s="5"/>
      <c r="J210" s="3" t="s">
        <v>13</v>
      </c>
      <c r="K210" s="4">
        <v>90</v>
      </c>
      <c r="L210" s="4">
        <f t="shared" si="10"/>
        <v>0</v>
      </c>
    </row>
    <row r="211" spans="1:14" x14ac:dyDescent="0.25">
      <c r="A211" s="2" t="s">
        <v>42</v>
      </c>
      <c r="B211" s="4"/>
      <c r="C211" s="3" t="s">
        <v>13</v>
      </c>
      <c r="D211" s="4">
        <v>311</v>
      </c>
      <c r="E211" s="4">
        <f t="shared" si="9"/>
        <v>0</v>
      </c>
      <c r="H211" s="2" t="s">
        <v>42</v>
      </c>
      <c r="I211" s="4"/>
      <c r="J211" s="3" t="s">
        <v>13</v>
      </c>
      <c r="K211" s="4">
        <v>311</v>
      </c>
      <c r="L211" s="4">
        <f t="shared" si="10"/>
        <v>0</v>
      </c>
    </row>
    <row r="212" spans="1:14" x14ac:dyDescent="0.25">
      <c r="A212" s="2" t="s">
        <v>43</v>
      </c>
      <c r="B212" s="4"/>
      <c r="C212" s="3" t="s">
        <v>13</v>
      </c>
      <c r="D212" s="4"/>
      <c r="E212" s="4">
        <v>-800</v>
      </c>
      <c r="H212" s="2" t="s">
        <v>43</v>
      </c>
      <c r="I212" s="4"/>
      <c r="J212" s="3" t="s">
        <v>13</v>
      </c>
      <c r="K212" s="4"/>
      <c r="L212" s="4">
        <v>-800</v>
      </c>
    </row>
    <row r="213" spans="1:14" x14ac:dyDescent="0.25">
      <c r="A213" s="10" t="s">
        <v>44</v>
      </c>
      <c r="B213" s="11"/>
      <c r="C213" s="3" t="s">
        <v>13</v>
      </c>
      <c r="D213" s="11"/>
      <c r="E213" s="11">
        <f>SUM(E204:E212)</f>
        <v>-3795</v>
      </c>
      <c r="H213" s="10" t="s">
        <v>44</v>
      </c>
      <c r="I213" s="11"/>
      <c r="J213" s="3" t="s">
        <v>13</v>
      </c>
      <c r="K213" s="11"/>
      <c r="L213" s="11">
        <f>SUM(L204:L212)</f>
        <v>-3960</v>
      </c>
      <c r="N213" s="19">
        <f>E213-L213</f>
        <v>165</v>
      </c>
    </row>
    <row r="214" spans="1:14" x14ac:dyDescent="0.25">
      <c r="A214" s="2" t="s">
        <v>45</v>
      </c>
      <c r="B214" s="4"/>
      <c r="C214" s="3" t="s">
        <v>13</v>
      </c>
      <c r="D214" s="4"/>
      <c r="E214" s="4">
        <f>SUM(E201,E213)</f>
        <v>8271</v>
      </c>
      <c r="H214" s="2" t="s">
        <v>45</v>
      </c>
      <c r="I214" s="4"/>
      <c r="J214" s="3" t="s">
        <v>13</v>
      </c>
      <c r="K214" s="4"/>
      <c r="L214" s="4">
        <f>SUM(L201,L213)</f>
        <v>8106</v>
      </c>
    </row>
    <row r="218" spans="1:14" x14ac:dyDescent="0.25">
      <c r="A218" s="1" t="s">
        <v>46</v>
      </c>
      <c r="H218" s="1" t="s">
        <v>46</v>
      </c>
    </row>
    <row r="220" spans="1:14" x14ac:dyDescent="0.25">
      <c r="A220" t="s">
        <v>62</v>
      </c>
      <c r="H220" t="s">
        <v>62</v>
      </c>
    </row>
    <row r="221" spans="1:14" x14ac:dyDescent="0.25">
      <c r="A221" s="1" t="s">
        <v>1</v>
      </c>
      <c r="B221" s="1" t="s">
        <v>2</v>
      </c>
      <c r="H221" s="1" t="s">
        <v>1</v>
      </c>
      <c r="I221" s="1" t="s">
        <v>2</v>
      </c>
    </row>
    <row r="222" spans="1:14" x14ac:dyDescent="0.25">
      <c r="A222" s="1" t="s">
        <v>3</v>
      </c>
      <c r="B222" s="1" t="s">
        <v>4</v>
      </c>
      <c r="H222" s="1" t="s">
        <v>3</v>
      </c>
      <c r="I222" s="1" t="s">
        <v>4</v>
      </c>
    </row>
    <row r="223" spans="1:14" x14ac:dyDescent="0.25">
      <c r="A223" s="1" t="s">
        <v>5</v>
      </c>
      <c r="B223" s="1" t="s">
        <v>6</v>
      </c>
      <c r="H223" s="1" t="s">
        <v>5</v>
      </c>
      <c r="I223" s="1" t="s">
        <v>6</v>
      </c>
    </row>
    <row r="224" spans="1:14" x14ac:dyDescent="0.25">
      <c r="A224" s="1" t="s">
        <v>7</v>
      </c>
      <c r="B224" s="1" t="s">
        <v>8</v>
      </c>
      <c r="H224" s="1" t="s">
        <v>7</v>
      </c>
      <c r="I224" s="1" t="s">
        <v>8</v>
      </c>
    </row>
    <row r="225" spans="1:12" x14ac:dyDescent="0.25">
      <c r="A225" s="1" t="s">
        <v>9</v>
      </c>
      <c r="B225" s="1" t="s">
        <v>10</v>
      </c>
      <c r="H225" s="1" t="s">
        <v>9</v>
      </c>
      <c r="I225" s="1" t="s">
        <v>10</v>
      </c>
    </row>
    <row r="227" spans="1:12" x14ac:dyDescent="0.25">
      <c r="A227" s="8" t="s">
        <v>11</v>
      </c>
      <c r="B227" s="9" t="s">
        <v>12</v>
      </c>
      <c r="C227" s="9" t="s">
        <v>13</v>
      </c>
      <c r="D227" s="9" t="s">
        <v>14</v>
      </c>
      <c r="E227" s="9" t="s">
        <v>15</v>
      </c>
      <c r="H227" s="8" t="s">
        <v>11</v>
      </c>
      <c r="I227" s="9" t="s">
        <v>12</v>
      </c>
      <c r="J227" s="9" t="s">
        <v>13</v>
      </c>
      <c r="K227" s="9" t="s">
        <v>14</v>
      </c>
      <c r="L227" s="9" t="s">
        <v>15</v>
      </c>
    </row>
    <row r="228" spans="1:12" x14ac:dyDescent="0.25">
      <c r="A228" s="10" t="s">
        <v>16</v>
      </c>
      <c r="B228" s="11"/>
      <c r="C228" s="3" t="s">
        <v>13</v>
      </c>
      <c r="D228" s="11"/>
      <c r="E228" s="11"/>
      <c r="H228" s="10" t="s">
        <v>16</v>
      </c>
      <c r="I228" s="11"/>
      <c r="J228" s="3" t="s">
        <v>13</v>
      </c>
      <c r="K228" s="11"/>
      <c r="L228" s="11"/>
    </row>
    <row r="229" spans="1:12" x14ac:dyDescent="0.25">
      <c r="A229" s="2" t="s">
        <v>54</v>
      </c>
      <c r="B229" s="4">
        <v>4400</v>
      </c>
      <c r="C229" s="3" t="s">
        <v>18</v>
      </c>
      <c r="D229" s="6">
        <v>4.0999999999999996</v>
      </c>
      <c r="E229" s="4">
        <f>B229*D229</f>
        <v>18040</v>
      </c>
      <c r="H229" s="2" t="s">
        <v>54</v>
      </c>
      <c r="I229" s="4">
        <v>4400</v>
      </c>
      <c r="J229" s="3" t="s">
        <v>18</v>
      </c>
      <c r="K229" s="6">
        <v>4.0999999999999996</v>
      </c>
      <c r="L229" s="4">
        <f>I229*K229</f>
        <v>18040</v>
      </c>
    </row>
    <row r="230" spans="1:12" x14ac:dyDescent="0.25">
      <c r="A230" s="10" t="s">
        <v>20</v>
      </c>
      <c r="B230" s="11"/>
      <c r="C230" s="3" t="s">
        <v>13</v>
      </c>
      <c r="D230" s="11"/>
      <c r="E230" s="11">
        <f>SUM(E229:E229)</f>
        <v>18040</v>
      </c>
      <c r="H230" s="10" t="s">
        <v>20</v>
      </c>
      <c r="I230" s="11"/>
      <c r="J230" s="3" t="s">
        <v>13</v>
      </c>
      <c r="K230" s="11"/>
      <c r="L230" s="11">
        <f>SUM(L229:L229)</f>
        <v>18040</v>
      </c>
    </row>
    <row r="231" spans="1:12" x14ac:dyDescent="0.25">
      <c r="A231" s="2" t="s">
        <v>13</v>
      </c>
      <c r="B231" s="4"/>
      <c r="C231" s="3" t="s">
        <v>13</v>
      </c>
      <c r="D231" s="4"/>
      <c r="E231" s="4"/>
      <c r="H231" s="2" t="s">
        <v>13</v>
      </c>
      <c r="I231" s="4"/>
      <c r="J231" s="3" t="s">
        <v>13</v>
      </c>
      <c r="K231" s="4"/>
      <c r="L231" s="4"/>
    </row>
    <row r="232" spans="1:12" x14ac:dyDescent="0.25">
      <c r="A232" s="10" t="s">
        <v>21</v>
      </c>
      <c r="B232" s="11"/>
      <c r="C232" s="3" t="s">
        <v>13</v>
      </c>
      <c r="D232" s="11"/>
      <c r="E232" s="11"/>
      <c r="H232" s="10" t="s">
        <v>21</v>
      </c>
      <c r="I232" s="11"/>
      <c r="J232" s="3" t="s">
        <v>13</v>
      </c>
      <c r="K232" s="11"/>
      <c r="L232" s="11"/>
    </row>
    <row r="233" spans="1:12" x14ac:dyDescent="0.25">
      <c r="A233" s="2" t="s">
        <v>22</v>
      </c>
      <c r="B233" s="6">
        <v>-0.25</v>
      </c>
      <c r="C233" s="3" t="s">
        <v>63</v>
      </c>
      <c r="D233" s="6">
        <v>2200</v>
      </c>
      <c r="E233" s="4">
        <f>B233*D233</f>
        <v>-550</v>
      </c>
      <c r="H233" s="2" t="s">
        <v>22</v>
      </c>
      <c r="I233" s="6">
        <v>-0.25</v>
      </c>
      <c r="J233" s="3" t="s">
        <v>63</v>
      </c>
      <c r="K233" s="6">
        <v>2200</v>
      </c>
      <c r="L233" s="4">
        <f>I233*K233</f>
        <v>-550</v>
      </c>
    </row>
    <row r="234" spans="1:12" x14ac:dyDescent="0.25">
      <c r="A234" s="2" t="s">
        <v>23</v>
      </c>
      <c r="B234" s="4">
        <v>-210</v>
      </c>
      <c r="C234" s="3" t="s">
        <v>18</v>
      </c>
      <c r="D234" s="6">
        <v>18</v>
      </c>
      <c r="E234" s="4">
        <f>B234*D234</f>
        <v>-3780</v>
      </c>
      <c r="H234" s="2" t="s">
        <v>23</v>
      </c>
      <c r="I234" s="4">
        <v>-210</v>
      </c>
      <c r="J234" s="3" t="s">
        <v>18</v>
      </c>
      <c r="K234" s="6">
        <v>18</v>
      </c>
      <c r="L234" s="4">
        <f>I234*K234</f>
        <v>-3780</v>
      </c>
    </row>
    <row r="235" spans="1:12" x14ac:dyDescent="0.25">
      <c r="A235" s="2" t="s">
        <v>24</v>
      </c>
      <c r="B235" s="4">
        <v>-33</v>
      </c>
      <c r="C235" s="3" t="s">
        <v>18</v>
      </c>
      <c r="D235" s="6">
        <v>20</v>
      </c>
      <c r="E235" s="4">
        <f>B235*D235</f>
        <v>-660</v>
      </c>
      <c r="H235" s="2" t="s">
        <v>24</v>
      </c>
      <c r="I235" s="4">
        <v>-33</v>
      </c>
      <c r="J235" s="3" t="s">
        <v>18</v>
      </c>
      <c r="K235" s="6">
        <v>20</v>
      </c>
      <c r="L235" s="4">
        <f>I235*K235</f>
        <v>-660</v>
      </c>
    </row>
    <row r="236" spans="1:12" x14ac:dyDescent="0.25">
      <c r="A236" s="2" t="s">
        <v>25</v>
      </c>
      <c r="B236" s="4">
        <v>-55</v>
      </c>
      <c r="C236" s="3" t="s">
        <v>18</v>
      </c>
      <c r="D236" s="6">
        <v>13</v>
      </c>
      <c r="E236" s="4">
        <f>B236*D236</f>
        <v>-715</v>
      </c>
      <c r="H236" s="2" t="s">
        <v>25</v>
      </c>
      <c r="I236" s="4">
        <v>-55</v>
      </c>
      <c r="J236" s="3" t="s">
        <v>18</v>
      </c>
      <c r="K236" s="6">
        <v>13</v>
      </c>
      <c r="L236" s="4">
        <f>I236*K236</f>
        <v>-715</v>
      </c>
    </row>
    <row r="237" spans="1:12" x14ac:dyDescent="0.25">
      <c r="A237" s="2" t="s">
        <v>26</v>
      </c>
      <c r="B237" s="4"/>
      <c r="C237" s="3" t="s">
        <v>27</v>
      </c>
      <c r="D237" s="4"/>
      <c r="E237" s="4">
        <v>-668</v>
      </c>
      <c r="H237" s="2" t="s">
        <v>26</v>
      </c>
      <c r="I237" s="4"/>
      <c r="J237" s="3" t="s">
        <v>27</v>
      </c>
      <c r="K237" s="4"/>
      <c r="L237" s="4">
        <v>-668</v>
      </c>
    </row>
    <row r="238" spans="1:12" x14ac:dyDescent="0.25">
      <c r="A238" s="2" t="s">
        <v>28</v>
      </c>
      <c r="B238" s="4"/>
      <c r="C238" s="3" t="s">
        <v>27</v>
      </c>
      <c r="D238" s="4"/>
      <c r="E238" s="4">
        <v>-238</v>
      </c>
      <c r="H238" s="2" t="s">
        <v>28</v>
      </c>
      <c r="I238" s="4"/>
      <c r="J238" s="3" t="s">
        <v>27</v>
      </c>
      <c r="K238" s="4"/>
      <c r="L238" s="4">
        <v>-238</v>
      </c>
    </row>
    <row r="239" spans="1:12" x14ac:dyDescent="0.25">
      <c r="A239" s="2" t="s">
        <v>29</v>
      </c>
      <c r="B239" s="4"/>
      <c r="C239" s="3" t="s">
        <v>27</v>
      </c>
      <c r="D239" s="4"/>
      <c r="E239" s="4">
        <v>-238</v>
      </c>
      <c r="H239" s="2" t="s">
        <v>29</v>
      </c>
      <c r="I239" s="4"/>
      <c r="J239" s="3" t="s">
        <v>27</v>
      </c>
      <c r="K239" s="4"/>
      <c r="L239" s="4">
        <v>-238</v>
      </c>
    </row>
    <row r="240" spans="1:12" x14ac:dyDescent="0.25">
      <c r="A240" s="2" t="s">
        <v>30</v>
      </c>
      <c r="B240" s="4"/>
      <c r="C240" s="3" t="s">
        <v>27</v>
      </c>
      <c r="D240" s="4"/>
      <c r="E240" s="4">
        <v>-41</v>
      </c>
      <c r="H240" s="2" t="s">
        <v>30</v>
      </c>
      <c r="I240" s="4"/>
      <c r="J240" s="3" t="s">
        <v>27</v>
      </c>
      <c r="K240" s="4"/>
      <c r="L240" s="4">
        <v>-41</v>
      </c>
    </row>
    <row r="241" spans="1:14" x14ac:dyDescent="0.25">
      <c r="A241" s="2" t="s">
        <v>56</v>
      </c>
      <c r="B241" s="4"/>
      <c r="C241" s="3" t="s">
        <v>27</v>
      </c>
      <c r="D241" s="4"/>
      <c r="E241" s="4">
        <v>-125</v>
      </c>
      <c r="H241" s="2" t="s">
        <v>56</v>
      </c>
      <c r="I241" s="4"/>
      <c r="J241" s="3" t="s">
        <v>27</v>
      </c>
      <c r="K241" s="4"/>
      <c r="L241" s="4">
        <v>-125</v>
      </c>
    </row>
    <row r="242" spans="1:14" x14ac:dyDescent="0.25">
      <c r="A242" s="2" t="s">
        <v>57</v>
      </c>
      <c r="B242" s="4">
        <v>-4400</v>
      </c>
      <c r="C242" s="3" t="s">
        <v>27</v>
      </c>
      <c r="D242" s="6">
        <v>7.0000000000000007E-2</v>
      </c>
      <c r="E242" s="4">
        <f>B242*D242</f>
        <v>-308.00000000000006</v>
      </c>
      <c r="H242" s="2" t="s">
        <v>57</v>
      </c>
      <c r="I242" s="4">
        <v>-4400</v>
      </c>
      <c r="J242" s="3" t="s">
        <v>27</v>
      </c>
      <c r="K242" s="6">
        <v>7.0000000000000007E-2</v>
      </c>
      <c r="L242" s="4">
        <f>I242*K242</f>
        <v>-308.00000000000006</v>
      </c>
    </row>
    <row r="243" spans="1:14" x14ac:dyDescent="0.25">
      <c r="A243" s="10" t="s">
        <v>31</v>
      </c>
      <c r="B243" s="11"/>
      <c r="C243" s="3" t="s">
        <v>13</v>
      </c>
      <c r="D243" s="11"/>
      <c r="E243" s="11">
        <f>SUM(E232:E242)</f>
        <v>-7323</v>
      </c>
      <c r="H243" s="10" t="s">
        <v>31</v>
      </c>
      <c r="I243" s="11"/>
      <c r="J243" s="3" t="s">
        <v>13</v>
      </c>
      <c r="K243" s="11"/>
      <c r="L243" s="11">
        <f>SUM(L232:L242)</f>
        <v>-7323</v>
      </c>
    </row>
    <row r="244" spans="1:14" x14ac:dyDescent="0.25">
      <c r="A244" s="10" t="s">
        <v>32</v>
      </c>
      <c r="B244" s="11"/>
      <c r="C244" s="3" t="s">
        <v>13</v>
      </c>
      <c r="D244" s="11"/>
      <c r="E244" s="11">
        <f>SUM(E230,E243)</f>
        <v>10717</v>
      </c>
      <c r="H244" s="10" t="s">
        <v>32</v>
      </c>
      <c r="I244" s="11"/>
      <c r="J244" s="3" t="s">
        <v>13</v>
      </c>
      <c r="K244" s="11"/>
      <c r="L244" s="11">
        <f>SUM(L230,L243)</f>
        <v>10717</v>
      </c>
    </row>
    <row r="245" spans="1:14" x14ac:dyDescent="0.25">
      <c r="A245" s="2" t="s">
        <v>13</v>
      </c>
      <c r="B245" s="4"/>
      <c r="C245" s="3" t="s">
        <v>13</v>
      </c>
      <c r="D245" s="4"/>
      <c r="E245" s="4"/>
      <c r="H245" s="2" t="s">
        <v>13</v>
      </c>
      <c r="I245" s="4"/>
      <c r="J245" s="3" t="s">
        <v>13</v>
      </c>
      <c r="K245" s="4"/>
      <c r="L245" s="4"/>
    </row>
    <row r="246" spans="1:14" x14ac:dyDescent="0.25">
      <c r="A246" s="10" t="s">
        <v>33</v>
      </c>
      <c r="B246" s="11"/>
      <c r="C246" s="3" t="s">
        <v>13</v>
      </c>
      <c r="D246" s="11"/>
      <c r="E246" s="11"/>
      <c r="H246" s="10" t="s">
        <v>33</v>
      </c>
      <c r="I246" s="11"/>
      <c r="J246" s="3" t="s">
        <v>13</v>
      </c>
      <c r="K246" s="11"/>
      <c r="L246" s="11"/>
    </row>
    <row r="247" spans="1:14" x14ac:dyDescent="0.25">
      <c r="A247" s="2" t="s">
        <v>34</v>
      </c>
      <c r="B247" s="4">
        <v>-1</v>
      </c>
      <c r="C247" s="3" t="s">
        <v>13</v>
      </c>
      <c r="D247" s="4">
        <v>725</v>
      </c>
      <c r="E247" s="4">
        <f t="shared" ref="E247:E253" si="11">B247*D247</f>
        <v>-725</v>
      </c>
      <c r="H247" s="21" t="s">
        <v>89</v>
      </c>
      <c r="I247" s="20">
        <v>-1</v>
      </c>
      <c r="J247" s="22" t="s">
        <v>13</v>
      </c>
      <c r="K247" s="20">
        <v>140</v>
      </c>
      <c r="L247" s="20">
        <f t="shared" ref="L247:L249" si="12">I247*K247</f>
        <v>-140</v>
      </c>
    </row>
    <row r="248" spans="1:14" x14ac:dyDescent="0.25">
      <c r="A248" s="2" t="s">
        <v>35</v>
      </c>
      <c r="B248" s="4">
        <v>-2</v>
      </c>
      <c r="C248" s="3" t="s">
        <v>13</v>
      </c>
      <c r="D248" s="4">
        <v>100</v>
      </c>
      <c r="E248" s="4">
        <f t="shared" si="11"/>
        <v>-200</v>
      </c>
      <c r="H248" s="2" t="s">
        <v>35</v>
      </c>
      <c r="I248" s="4">
        <v>-1</v>
      </c>
      <c r="J248" s="3" t="s">
        <v>13</v>
      </c>
      <c r="K248" s="4">
        <v>100</v>
      </c>
      <c r="L248" s="4">
        <f t="shared" si="12"/>
        <v>-100</v>
      </c>
    </row>
    <row r="249" spans="1:14" x14ac:dyDescent="0.25">
      <c r="A249" s="2" t="s">
        <v>36</v>
      </c>
      <c r="B249" s="4">
        <v>-1</v>
      </c>
      <c r="C249" s="3" t="s">
        <v>13</v>
      </c>
      <c r="D249" s="4">
        <v>400</v>
      </c>
      <c r="E249" s="4">
        <f t="shared" si="11"/>
        <v>-400</v>
      </c>
      <c r="H249" s="21" t="s">
        <v>87</v>
      </c>
      <c r="I249" s="20">
        <v>-1</v>
      </c>
      <c r="J249" s="22" t="s">
        <v>13</v>
      </c>
      <c r="K249" s="20">
        <v>425</v>
      </c>
      <c r="L249" s="20">
        <f t="shared" si="12"/>
        <v>-425</v>
      </c>
    </row>
    <row r="250" spans="1:14" x14ac:dyDescent="0.25">
      <c r="A250" s="2" t="s">
        <v>37</v>
      </c>
      <c r="B250" s="4">
        <v>-6</v>
      </c>
      <c r="C250" s="3" t="s">
        <v>13</v>
      </c>
      <c r="D250" s="4">
        <v>140</v>
      </c>
      <c r="E250" s="4">
        <f t="shared" si="11"/>
        <v>-840</v>
      </c>
      <c r="H250" s="2" t="s">
        <v>37</v>
      </c>
      <c r="I250" s="20">
        <v>-7</v>
      </c>
      <c r="J250" s="3" t="s">
        <v>13</v>
      </c>
      <c r="K250" s="4">
        <v>140</v>
      </c>
      <c r="L250" s="4">
        <f t="shared" ref="L250:L253" si="13">I250*K250</f>
        <v>-980</v>
      </c>
    </row>
    <row r="251" spans="1:14" x14ac:dyDescent="0.25">
      <c r="A251" s="2" t="s">
        <v>38</v>
      </c>
      <c r="B251" s="4">
        <v>-1</v>
      </c>
      <c r="C251" s="3" t="s">
        <v>13</v>
      </c>
      <c r="D251" s="4">
        <v>980</v>
      </c>
      <c r="E251" s="4">
        <f t="shared" si="11"/>
        <v>-980</v>
      </c>
      <c r="H251" s="2" t="s">
        <v>38</v>
      </c>
      <c r="I251" s="4">
        <v>-1</v>
      </c>
      <c r="J251" s="3" t="s">
        <v>13</v>
      </c>
      <c r="K251" s="4">
        <v>980</v>
      </c>
      <c r="L251" s="4">
        <f t="shared" si="13"/>
        <v>-980</v>
      </c>
    </row>
    <row r="252" spans="1:14" x14ac:dyDescent="0.25">
      <c r="A252" s="2" t="s">
        <v>64</v>
      </c>
      <c r="B252" s="4">
        <v>-1</v>
      </c>
      <c r="C252" s="3" t="s">
        <v>13</v>
      </c>
      <c r="D252" s="4">
        <v>445</v>
      </c>
      <c r="E252" s="4">
        <f t="shared" si="11"/>
        <v>-445</v>
      </c>
      <c r="H252" s="2" t="s">
        <v>64</v>
      </c>
      <c r="I252" s="4">
        <v>-1</v>
      </c>
      <c r="J252" s="3" t="s">
        <v>13</v>
      </c>
      <c r="K252" s="4">
        <v>445</v>
      </c>
      <c r="L252" s="4">
        <f t="shared" si="13"/>
        <v>-445</v>
      </c>
    </row>
    <row r="253" spans="1:14" x14ac:dyDescent="0.25">
      <c r="A253" s="2" t="s">
        <v>65</v>
      </c>
      <c r="B253" s="4"/>
      <c r="C253" s="3" t="s">
        <v>13</v>
      </c>
      <c r="D253" s="6">
        <v>0.23</v>
      </c>
      <c r="E253" s="4">
        <f t="shared" si="11"/>
        <v>0</v>
      </c>
      <c r="H253" s="2" t="s">
        <v>65</v>
      </c>
      <c r="I253" s="4"/>
      <c r="J253" s="3" t="s">
        <v>13</v>
      </c>
      <c r="K253" s="6">
        <v>0.23</v>
      </c>
      <c r="L253" s="4">
        <f t="shared" si="13"/>
        <v>0</v>
      </c>
    </row>
    <row r="254" spans="1:14" x14ac:dyDescent="0.25">
      <c r="A254" s="2" t="s">
        <v>43</v>
      </c>
      <c r="B254" s="4"/>
      <c r="C254" s="3" t="s">
        <v>13</v>
      </c>
      <c r="D254" s="4"/>
      <c r="E254" s="4">
        <v>-800</v>
      </c>
      <c r="H254" s="2" t="s">
        <v>43</v>
      </c>
      <c r="I254" s="4"/>
      <c r="J254" s="3" t="s">
        <v>13</v>
      </c>
      <c r="K254" s="4"/>
      <c r="L254" s="4">
        <v>-800</v>
      </c>
    </row>
    <row r="255" spans="1:14" x14ac:dyDescent="0.25">
      <c r="A255" s="10" t="s">
        <v>44</v>
      </c>
      <c r="B255" s="11"/>
      <c r="C255" s="3" t="s">
        <v>13</v>
      </c>
      <c r="D255" s="11"/>
      <c r="E255" s="11">
        <f>SUM(E247:E254)</f>
        <v>-4390</v>
      </c>
      <c r="H255" s="10" t="s">
        <v>44</v>
      </c>
      <c r="I255" s="11"/>
      <c r="J255" s="3" t="s">
        <v>13</v>
      </c>
      <c r="K255" s="11"/>
      <c r="L255" s="11">
        <f>SUM(L247:L254)</f>
        <v>-3870</v>
      </c>
      <c r="N255" s="19">
        <f>E255-L255</f>
        <v>-520</v>
      </c>
    </row>
    <row r="256" spans="1:14" x14ac:dyDescent="0.25">
      <c r="A256" s="2" t="s">
        <v>45</v>
      </c>
      <c r="B256" s="4"/>
      <c r="C256" s="3" t="s">
        <v>13</v>
      </c>
      <c r="D256" s="4"/>
      <c r="E256" s="4">
        <f>SUM(E244,E255)</f>
        <v>6327</v>
      </c>
      <c r="H256" s="2" t="s">
        <v>45</v>
      </c>
      <c r="I256" s="4"/>
      <c r="J256" s="3" t="s">
        <v>13</v>
      </c>
      <c r="K256" s="4"/>
      <c r="L256" s="4">
        <f>SUM(L244,L255)</f>
        <v>6847</v>
      </c>
    </row>
    <row r="258" spans="1:12" x14ac:dyDescent="0.25">
      <c r="A258" s="1" t="s">
        <v>66</v>
      </c>
      <c r="H258" s="1" t="s">
        <v>66</v>
      </c>
    </row>
    <row r="260" spans="1:12" x14ac:dyDescent="0.25">
      <c r="A260" s="1" t="s">
        <v>46</v>
      </c>
      <c r="H260" s="1" t="s">
        <v>46</v>
      </c>
    </row>
    <row r="262" spans="1:12" x14ac:dyDescent="0.25">
      <c r="A262" t="s">
        <v>67</v>
      </c>
      <c r="H262" t="s">
        <v>67</v>
      </c>
    </row>
    <row r="263" spans="1:12" x14ac:dyDescent="0.25">
      <c r="A263" s="1" t="s">
        <v>1</v>
      </c>
      <c r="B263" s="1" t="s">
        <v>2</v>
      </c>
      <c r="H263" s="1" t="s">
        <v>1</v>
      </c>
      <c r="I263" s="1" t="s">
        <v>2</v>
      </c>
    </row>
    <row r="264" spans="1:12" x14ac:dyDescent="0.25">
      <c r="A264" s="1" t="s">
        <v>3</v>
      </c>
      <c r="B264" s="1" t="s">
        <v>4</v>
      </c>
      <c r="H264" s="1" t="s">
        <v>3</v>
      </c>
      <c r="I264" s="1" t="s">
        <v>4</v>
      </c>
    </row>
    <row r="265" spans="1:12" x14ac:dyDescent="0.25">
      <c r="A265" s="1" t="s">
        <v>5</v>
      </c>
      <c r="B265" s="1" t="s">
        <v>6</v>
      </c>
      <c r="H265" s="1" t="s">
        <v>5</v>
      </c>
      <c r="I265" s="1" t="s">
        <v>6</v>
      </c>
    </row>
    <row r="266" spans="1:12" x14ac:dyDescent="0.25">
      <c r="A266" s="1" t="s">
        <v>7</v>
      </c>
      <c r="B266" s="1" t="s">
        <v>8</v>
      </c>
      <c r="H266" s="1" t="s">
        <v>7</v>
      </c>
      <c r="I266" s="1" t="s">
        <v>8</v>
      </c>
    </row>
    <row r="267" spans="1:12" x14ac:dyDescent="0.25">
      <c r="A267" s="1" t="s">
        <v>9</v>
      </c>
      <c r="B267" s="1" t="s">
        <v>10</v>
      </c>
      <c r="H267" s="1" t="s">
        <v>9</v>
      </c>
      <c r="I267" s="1" t="s">
        <v>10</v>
      </c>
    </row>
    <row r="269" spans="1:12" x14ac:dyDescent="0.25">
      <c r="A269" s="8" t="s">
        <v>11</v>
      </c>
      <c r="B269" s="9" t="s">
        <v>12</v>
      </c>
      <c r="C269" s="9" t="s">
        <v>13</v>
      </c>
      <c r="D269" s="9" t="s">
        <v>14</v>
      </c>
      <c r="E269" s="9" t="s">
        <v>15</v>
      </c>
      <c r="H269" s="8" t="s">
        <v>11</v>
      </c>
      <c r="I269" s="9" t="s">
        <v>12</v>
      </c>
      <c r="J269" s="9" t="s">
        <v>13</v>
      </c>
      <c r="K269" s="9" t="s">
        <v>14</v>
      </c>
      <c r="L269" s="9" t="s">
        <v>15</v>
      </c>
    </row>
    <row r="270" spans="1:12" x14ac:dyDescent="0.25">
      <c r="A270" s="10" t="s">
        <v>16</v>
      </c>
      <c r="B270" s="11"/>
      <c r="C270" s="3" t="s">
        <v>13</v>
      </c>
      <c r="D270" s="11"/>
      <c r="E270" s="11"/>
      <c r="H270" s="10" t="s">
        <v>16</v>
      </c>
      <c r="I270" s="11"/>
      <c r="J270" s="3" t="s">
        <v>13</v>
      </c>
      <c r="K270" s="11"/>
      <c r="L270" s="11"/>
    </row>
    <row r="271" spans="1:12" x14ac:dyDescent="0.25">
      <c r="A271" s="2" t="s">
        <v>67</v>
      </c>
      <c r="B271" s="4">
        <v>4600</v>
      </c>
      <c r="C271" s="3" t="s">
        <v>18</v>
      </c>
      <c r="D271" s="6">
        <v>3</v>
      </c>
      <c r="E271" s="4">
        <f>B271*D271</f>
        <v>13800</v>
      </c>
      <c r="H271" s="2" t="s">
        <v>67</v>
      </c>
      <c r="I271" s="4">
        <v>4600</v>
      </c>
      <c r="J271" s="3" t="s">
        <v>18</v>
      </c>
      <c r="K271" s="6">
        <v>3</v>
      </c>
      <c r="L271" s="4">
        <f>I271*K271</f>
        <v>13800</v>
      </c>
    </row>
    <row r="272" spans="1:12" x14ac:dyDescent="0.25">
      <c r="A272" s="10" t="s">
        <v>20</v>
      </c>
      <c r="B272" s="11"/>
      <c r="C272" s="3" t="s">
        <v>13</v>
      </c>
      <c r="D272" s="11"/>
      <c r="E272" s="11">
        <f>SUM(E271:E271)</f>
        <v>13800</v>
      </c>
      <c r="H272" s="10" t="s">
        <v>20</v>
      </c>
      <c r="I272" s="11"/>
      <c r="J272" s="3" t="s">
        <v>13</v>
      </c>
      <c r="K272" s="11"/>
      <c r="L272" s="11">
        <f>SUM(L271:L271)</f>
        <v>13800</v>
      </c>
    </row>
    <row r="273" spans="1:12" x14ac:dyDescent="0.25">
      <c r="A273" s="2" t="s">
        <v>13</v>
      </c>
      <c r="B273" s="4"/>
      <c r="C273" s="3" t="s">
        <v>13</v>
      </c>
      <c r="D273" s="4"/>
      <c r="E273" s="4"/>
      <c r="H273" s="2" t="s">
        <v>13</v>
      </c>
      <c r="I273" s="4"/>
      <c r="J273" s="3" t="s">
        <v>13</v>
      </c>
      <c r="K273" s="4"/>
      <c r="L273" s="4"/>
    </row>
    <row r="274" spans="1:12" x14ac:dyDescent="0.25">
      <c r="A274" s="10" t="s">
        <v>21</v>
      </c>
      <c r="B274" s="11"/>
      <c r="C274" s="3" t="s">
        <v>13</v>
      </c>
      <c r="D274" s="11"/>
      <c r="E274" s="11"/>
      <c r="H274" s="10" t="s">
        <v>21</v>
      </c>
      <c r="I274" s="11"/>
      <c r="J274" s="3" t="s">
        <v>13</v>
      </c>
      <c r="K274" s="11"/>
      <c r="L274" s="11"/>
    </row>
    <row r="275" spans="1:12" x14ac:dyDescent="0.25">
      <c r="A275" s="2" t="s">
        <v>22</v>
      </c>
      <c r="B275" s="4">
        <v>-230</v>
      </c>
      <c r="C275" s="3" t="s">
        <v>18</v>
      </c>
      <c r="D275" s="6">
        <v>4.5</v>
      </c>
      <c r="E275" s="4">
        <f>B275*D275</f>
        <v>-1035</v>
      </c>
      <c r="H275" s="2" t="s">
        <v>22</v>
      </c>
      <c r="I275" s="4">
        <v>-230</v>
      </c>
      <c r="J275" s="3" t="s">
        <v>18</v>
      </c>
      <c r="K275" s="6">
        <v>4.5</v>
      </c>
      <c r="L275" s="4">
        <f>I275*K275</f>
        <v>-1035</v>
      </c>
    </row>
    <row r="276" spans="1:12" x14ac:dyDescent="0.25">
      <c r="A276" s="2" t="s">
        <v>24</v>
      </c>
      <c r="B276" s="4">
        <v>-25</v>
      </c>
      <c r="C276" s="3" t="s">
        <v>18</v>
      </c>
      <c r="D276" s="6">
        <v>20</v>
      </c>
      <c r="E276" s="4">
        <f>B276*D276</f>
        <v>-500</v>
      </c>
      <c r="H276" s="2" t="s">
        <v>24</v>
      </c>
      <c r="I276" s="4">
        <v>-25</v>
      </c>
      <c r="J276" s="3" t="s">
        <v>18</v>
      </c>
      <c r="K276" s="6">
        <v>20</v>
      </c>
      <c r="L276" s="4">
        <f>I276*K276</f>
        <v>-500</v>
      </c>
    </row>
    <row r="277" spans="1:12" x14ac:dyDescent="0.25">
      <c r="A277" s="2" t="s">
        <v>25</v>
      </c>
      <c r="B277" s="4">
        <v>-47</v>
      </c>
      <c r="C277" s="3" t="s">
        <v>18</v>
      </c>
      <c r="D277" s="6">
        <v>13</v>
      </c>
      <c r="E277" s="4">
        <f>B277*D277</f>
        <v>-611</v>
      </c>
      <c r="H277" s="2" t="s">
        <v>25</v>
      </c>
      <c r="I277" s="4">
        <v>-47</v>
      </c>
      <c r="J277" s="3" t="s">
        <v>18</v>
      </c>
      <c r="K277" s="6">
        <v>13</v>
      </c>
      <c r="L277" s="4">
        <f>I277*K277</f>
        <v>-611</v>
      </c>
    </row>
    <row r="278" spans="1:12" x14ac:dyDescent="0.25">
      <c r="A278" s="2" t="s">
        <v>26</v>
      </c>
      <c r="B278" s="4"/>
      <c r="C278" s="3" t="s">
        <v>27</v>
      </c>
      <c r="D278" s="4"/>
      <c r="E278" s="4">
        <v>-415</v>
      </c>
      <c r="H278" s="2" t="s">
        <v>26</v>
      </c>
      <c r="I278" s="4"/>
      <c r="J278" s="3" t="s">
        <v>27</v>
      </c>
      <c r="K278" s="4"/>
      <c r="L278" s="4">
        <v>-415</v>
      </c>
    </row>
    <row r="279" spans="1:12" x14ac:dyDescent="0.25">
      <c r="A279" s="2" t="s">
        <v>28</v>
      </c>
      <c r="B279" s="4"/>
      <c r="C279" s="3" t="s">
        <v>27</v>
      </c>
      <c r="D279" s="4"/>
      <c r="E279" s="4">
        <v>-103</v>
      </c>
      <c r="H279" s="2" t="s">
        <v>28</v>
      </c>
      <c r="I279" s="4"/>
      <c r="J279" s="3" t="s">
        <v>27</v>
      </c>
      <c r="K279" s="4"/>
      <c r="L279" s="4">
        <v>-103</v>
      </c>
    </row>
    <row r="280" spans="1:12" x14ac:dyDescent="0.25">
      <c r="A280" s="2" t="s">
        <v>29</v>
      </c>
      <c r="B280" s="4"/>
      <c r="C280" s="3" t="s">
        <v>27</v>
      </c>
      <c r="D280" s="4"/>
      <c r="E280" s="4">
        <v>-87</v>
      </c>
      <c r="H280" s="2" t="s">
        <v>29</v>
      </c>
      <c r="I280" s="4"/>
      <c r="J280" s="3" t="s">
        <v>27</v>
      </c>
      <c r="K280" s="4"/>
      <c r="L280" s="4">
        <v>-87</v>
      </c>
    </row>
    <row r="281" spans="1:12" x14ac:dyDescent="0.25">
      <c r="A281" s="10" t="s">
        <v>31</v>
      </c>
      <c r="B281" s="11"/>
      <c r="C281" s="3" t="s">
        <v>13</v>
      </c>
      <c r="D281" s="11"/>
      <c r="E281" s="11">
        <f>SUM(E274:E280)</f>
        <v>-2751</v>
      </c>
      <c r="H281" s="10" t="s">
        <v>31</v>
      </c>
      <c r="I281" s="11"/>
      <c r="J281" s="3" t="s">
        <v>13</v>
      </c>
      <c r="K281" s="11"/>
      <c r="L281" s="11">
        <f>SUM(L274:L280)</f>
        <v>-2751</v>
      </c>
    </row>
    <row r="282" spans="1:12" x14ac:dyDescent="0.25">
      <c r="A282" s="10" t="s">
        <v>32</v>
      </c>
      <c r="B282" s="11"/>
      <c r="C282" s="3" t="s">
        <v>13</v>
      </c>
      <c r="D282" s="11"/>
      <c r="E282" s="11">
        <f>SUM(E272,E281)</f>
        <v>11049</v>
      </c>
      <c r="H282" s="10" t="s">
        <v>32</v>
      </c>
      <c r="I282" s="11"/>
      <c r="J282" s="3" t="s">
        <v>13</v>
      </c>
      <c r="K282" s="11"/>
      <c r="L282" s="11">
        <f>SUM(L272,L281)</f>
        <v>11049</v>
      </c>
    </row>
    <row r="283" spans="1:12" x14ac:dyDescent="0.25">
      <c r="A283" s="2" t="s">
        <v>13</v>
      </c>
      <c r="B283" s="4"/>
      <c r="C283" s="3" t="s">
        <v>13</v>
      </c>
      <c r="D283" s="4"/>
      <c r="E283" s="4"/>
      <c r="H283" s="2" t="s">
        <v>13</v>
      </c>
      <c r="I283" s="4"/>
      <c r="J283" s="3" t="s">
        <v>13</v>
      </c>
      <c r="K283" s="4"/>
      <c r="L283" s="4"/>
    </row>
    <row r="284" spans="1:12" x14ac:dyDescent="0.25">
      <c r="A284" s="10" t="s">
        <v>33</v>
      </c>
      <c r="B284" s="11"/>
      <c r="C284" s="3" t="s">
        <v>13</v>
      </c>
      <c r="D284" s="11"/>
      <c r="E284" s="11"/>
      <c r="H284" s="10" t="s">
        <v>33</v>
      </c>
      <c r="I284" s="11"/>
      <c r="J284" s="3" t="s">
        <v>13</v>
      </c>
      <c r="K284" s="11"/>
      <c r="L284" s="11"/>
    </row>
    <row r="285" spans="1:12" x14ac:dyDescent="0.25">
      <c r="A285" s="2" t="s">
        <v>34</v>
      </c>
      <c r="B285" s="4">
        <v>-1</v>
      </c>
      <c r="C285" s="3" t="s">
        <v>13</v>
      </c>
      <c r="D285" s="4">
        <v>725</v>
      </c>
      <c r="E285" s="4">
        <f t="shared" ref="E285:E292" si="14">B285*D285</f>
        <v>-725</v>
      </c>
      <c r="H285" s="21" t="s">
        <v>89</v>
      </c>
      <c r="I285" s="20">
        <v>-1</v>
      </c>
      <c r="J285" s="22" t="s">
        <v>13</v>
      </c>
      <c r="K285" s="20">
        <v>140</v>
      </c>
      <c r="L285" s="20">
        <f t="shared" ref="L285:L287" si="15">I285*K285</f>
        <v>-140</v>
      </c>
    </row>
    <row r="286" spans="1:12" x14ac:dyDescent="0.25">
      <c r="A286" s="2" t="s">
        <v>35</v>
      </c>
      <c r="B286" s="4">
        <v>-1</v>
      </c>
      <c r="C286" s="3" t="s">
        <v>13</v>
      </c>
      <c r="D286" s="4">
        <v>100</v>
      </c>
      <c r="E286" s="4">
        <f t="shared" si="14"/>
        <v>-100</v>
      </c>
      <c r="H286" s="2" t="s">
        <v>35</v>
      </c>
      <c r="I286" s="4">
        <v>-1</v>
      </c>
      <c r="J286" s="3" t="s">
        <v>13</v>
      </c>
      <c r="K286" s="4">
        <v>100</v>
      </c>
      <c r="L286" s="4">
        <f t="shared" si="15"/>
        <v>-100</v>
      </c>
    </row>
    <row r="287" spans="1:12" x14ac:dyDescent="0.25">
      <c r="A287" s="2" t="s">
        <v>68</v>
      </c>
      <c r="B287" s="4">
        <v>-1</v>
      </c>
      <c r="C287" s="3" t="s">
        <v>13</v>
      </c>
      <c r="D287" s="4">
        <v>200</v>
      </c>
      <c r="E287" s="4">
        <f t="shared" si="14"/>
        <v>-200</v>
      </c>
      <c r="H287" s="21" t="s">
        <v>87</v>
      </c>
      <c r="I287" s="20">
        <v>-1</v>
      </c>
      <c r="J287" s="22" t="s">
        <v>13</v>
      </c>
      <c r="K287" s="20">
        <v>425</v>
      </c>
      <c r="L287" s="20">
        <f t="shared" si="15"/>
        <v>-425</v>
      </c>
    </row>
    <row r="288" spans="1:12" x14ac:dyDescent="0.25">
      <c r="A288" s="2" t="s">
        <v>36</v>
      </c>
      <c r="B288" s="4">
        <v>-1</v>
      </c>
      <c r="C288" s="3" t="s">
        <v>13</v>
      </c>
      <c r="D288" s="4">
        <v>400</v>
      </c>
      <c r="E288" s="4">
        <f t="shared" si="14"/>
        <v>-400</v>
      </c>
      <c r="H288" s="2" t="s">
        <v>36</v>
      </c>
      <c r="I288" s="4">
        <v>0</v>
      </c>
      <c r="J288" s="3" t="s">
        <v>13</v>
      </c>
      <c r="K288" s="4">
        <v>400</v>
      </c>
      <c r="L288" s="4">
        <f t="shared" ref="L288:L292" si="16">I288*K288</f>
        <v>0</v>
      </c>
    </row>
    <row r="289" spans="1:14" x14ac:dyDescent="0.25">
      <c r="A289" s="2" t="s">
        <v>37</v>
      </c>
      <c r="B289" s="4">
        <v>-3</v>
      </c>
      <c r="C289" s="3" t="s">
        <v>13</v>
      </c>
      <c r="D289" s="4">
        <v>140</v>
      </c>
      <c r="E289" s="4">
        <f t="shared" si="14"/>
        <v>-420</v>
      </c>
      <c r="H289" s="2" t="s">
        <v>37</v>
      </c>
      <c r="I289" s="20">
        <v>-4</v>
      </c>
      <c r="J289" s="3" t="s">
        <v>13</v>
      </c>
      <c r="K289" s="4">
        <v>140</v>
      </c>
      <c r="L289" s="4">
        <f t="shared" si="16"/>
        <v>-560</v>
      </c>
    </row>
    <row r="290" spans="1:14" x14ac:dyDescent="0.25">
      <c r="A290" s="2" t="s">
        <v>38</v>
      </c>
      <c r="B290" s="4">
        <v>-1</v>
      </c>
      <c r="C290" s="3" t="s">
        <v>13</v>
      </c>
      <c r="D290" s="4">
        <v>1050</v>
      </c>
      <c r="E290" s="4">
        <f t="shared" si="14"/>
        <v>-1050</v>
      </c>
      <c r="H290" s="2" t="s">
        <v>38</v>
      </c>
      <c r="I290" s="4">
        <v>-1</v>
      </c>
      <c r="J290" s="3" t="s">
        <v>13</v>
      </c>
      <c r="K290" s="4">
        <v>1050</v>
      </c>
      <c r="L290" s="4">
        <f t="shared" si="16"/>
        <v>-1050</v>
      </c>
    </row>
    <row r="291" spans="1:14" x14ac:dyDescent="0.25">
      <c r="A291" s="2" t="s">
        <v>69</v>
      </c>
      <c r="B291" s="4">
        <v>-1</v>
      </c>
      <c r="C291" s="3" t="s">
        <v>13</v>
      </c>
      <c r="D291" s="4">
        <v>300</v>
      </c>
      <c r="E291" s="4">
        <f t="shared" si="14"/>
        <v>-300</v>
      </c>
      <c r="H291" s="2" t="s">
        <v>69</v>
      </c>
      <c r="I291" s="4">
        <v>-1</v>
      </c>
      <c r="J291" s="3" t="s">
        <v>13</v>
      </c>
      <c r="K291" s="4">
        <v>300</v>
      </c>
      <c r="L291" s="4">
        <f t="shared" si="16"/>
        <v>-300</v>
      </c>
    </row>
    <row r="292" spans="1:14" x14ac:dyDescent="0.25">
      <c r="A292" s="2" t="s">
        <v>70</v>
      </c>
      <c r="B292" s="4">
        <v>-4600</v>
      </c>
      <c r="C292" s="3" t="s">
        <v>13</v>
      </c>
      <c r="D292" s="6">
        <v>0.16</v>
      </c>
      <c r="E292" s="4">
        <f t="shared" si="14"/>
        <v>-736</v>
      </c>
      <c r="H292" s="2" t="s">
        <v>70</v>
      </c>
      <c r="I292" s="4">
        <v>-4600</v>
      </c>
      <c r="J292" s="3" t="s">
        <v>13</v>
      </c>
      <c r="K292" s="6">
        <v>0.16</v>
      </c>
      <c r="L292" s="4">
        <f t="shared" si="16"/>
        <v>-736</v>
      </c>
    </row>
    <row r="293" spans="1:14" x14ac:dyDescent="0.25">
      <c r="A293" s="2" t="s">
        <v>43</v>
      </c>
      <c r="B293" s="4"/>
      <c r="C293" s="3" t="s">
        <v>13</v>
      </c>
      <c r="D293" s="4"/>
      <c r="E293" s="4">
        <v>-800</v>
      </c>
      <c r="H293" s="2" t="s">
        <v>43</v>
      </c>
      <c r="I293" s="4"/>
      <c r="J293" s="3" t="s">
        <v>13</v>
      </c>
      <c r="K293" s="4"/>
      <c r="L293" s="4">
        <v>-800</v>
      </c>
    </row>
    <row r="294" spans="1:14" x14ac:dyDescent="0.25">
      <c r="A294" s="10" t="s">
        <v>44</v>
      </c>
      <c r="B294" s="11"/>
      <c r="C294" s="3" t="s">
        <v>13</v>
      </c>
      <c r="D294" s="11"/>
      <c r="E294" s="11">
        <f>SUM(E285:E293)</f>
        <v>-4731</v>
      </c>
      <c r="H294" s="10" t="s">
        <v>44</v>
      </c>
      <c r="I294" s="11"/>
      <c r="J294" s="3" t="s">
        <v>13</v>
      </c>
      <c r="K294" s="11"/>
      <c r="L294" s="11">
        <f>SUM(L285:L293)</f>
        <v>-4111</v>
      </c>
      <c r="N294" s="19">
        <f>E294-L294</f>
        <v>-620</v>
      </c>
    </row>
    <row r="295" spans="1:14" x14ac:dyDescent="0.25">
      <c r="A295" s="2" t="s">
        <v>45</v>
      </c>
      <c r="B295" s="4"/>
      <c r="C295" s="3" t="s">
        <v>13</v>
      </c>
      <c r="D295" s="4"/>
      <c r="E295" s="4">
        <f>SUM(E282,E294)</f>
        <v>6318</v>
      </c>
      <c r="H295" s="2" t="s">
        <v>45</v>
      </c>
      <c r="I295" s="4"/>
      <c r="J295" s="3" t="s">
        <v>13</v>
      </c>
      <c r="K295" s="4"/>
      <c r="L295" s="4">
        <f>SUM(L282,L294)</f>
        <v>6938</v>
      </c>
    </row>
    <row r="297" spans="1:14" x14ac:dyDescent="0.25">
      <c r="A297" s="1" t="s">
        <v>66</v>
      </c>
      <c r="H297" s="1" t="s">
        <v>66</v>
      </c>
    </row>
    <row r="298" spans="1:14" x14ac:dyDescent="0.25">
      <c r="A298" s="1" t="s">
        <v>71</v>
      </c>
      <c r="H298" s="1" t="s">
        <v>71</v>
      </c>
    </row>
    <row r="299" spans="1:14" x14ac:dyDescent="0.25">
      <c r="A299" s="1" t="s">
        <v>13</v>
      </c>
      <c r="H299" s="1" t="s">
        <v>13</v>
      </c>
    </row>
    <row r="300" spans="1:14" x14ac:dyDescent="0.25">
      <c r="A300" s="1" t="s">
        <v>13</v>
      </c>
      <c r="H300" s="1" t="s">
        <v>13</v>
      </c>
    </row>
    <row r="301" spans="1:14" x14ac:dyDescent="0.25">
      <c r="A301" s="1" t="s">
        <v>72</v>
      </c>
      <c r="H301" s="1" t="s">
        <v>72</v>
      </c>
    </row>
    <row r="303" spans="1:14" x14ac:dyDescent="0.25">
      <c r="A303" s="1" t="s">
        <v>46</v>
      </c>
      <c r="H303" s="1" t="s">
        <v>46</v>
      </c>
    </row>
    <row r="305" spans="1:8" x14ac:dyDescent="0.25">
      <c r="A305" s="1" t="s">
        <v>73</v>
      </c>
      <c r="H305" s="1" t="s">
        <v>73</v>
      </c>
    </row>
    <row r="306" spans="1:8" x14ac:dyDescent="0.25">
      <c r="A306" s="1" t="s">
        <v>74</v>
      </c>
      <c r="H306" s="1" t="s">
        <v>74</v>
      </c>
    </row>
    <row r="308" spans="1:8" x14ac:dyDescent="0.25">
      <c r="A308" s="1" t="s">
        <v>75</v>
      </c>
      <c r="H308" s="1" t="s">
        <v>75</v>
      </c>
    </row>
    <row r="309" spans="1:8" x14ac:dyDescent="0.25">
      <c r="A309" s="1" t="s">
        <v>76</v>
      </c>
      <c r="H309" s="1" t="s">
        <v>76</v>
      </c>
    </row>
  </sheetData>
  <pageMargins left="0.7" right="0.7" top="0.75" bottom="0.75" header="0.3" footer="0.3"/>
  <rowBreaks count="7" manualBreakCount="7">
    <brk id="46" max="16383" man="1"/>
    <brk id="89" max="16383" man="1"/>
    <brk id="132" max="16383" man="1"/>
    <brk id="176" max="16383" man="1"/>
    <brk id="219" max="16383" man="1"/>
    <brk id="261" max="16383" man="1"/>
    <brk id="30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E2000-F8F0-45DE-AC7C-31C9D8257280}">
  <dimension ref="A1:W247"/>
  <sheetViews>
    <sheetView workbookViewId="0">
      <selection activeCell="K12" sqref="K12"/>
    </sheetView>
  </sheetViews>
  <sheetFormatPr defaultRowHeight="15" x14ac:dyDescent="0.25"/>
  <cols>
    <col min="1" max="1" width="30" customWidth="1"/>
    <col min="5" max="5" width="11" customWidth="1"/>
    <col min="6" max="6" width="5" customWidth="1"/>
    <col min="7" max="7" width="6" customWidth="1"/>
    <col min="8" max="8" width="30" customWidth="1"/>
    <col min="12" max="12" width="11" customWidth="1"/>
  </cols>
  <sheetData>
    <row r="1" spans="1:12" x14ac:dyDescent="0.25">
      <c r="A1" t="s">
        <v>90</v>
      </c>
      <c r="H1" t="s">
        <v>85</v>
      </c>
    </row>
    <row r="3" spans="1:12" x14ac:dyDescent="0.25">
      <c r="A3" t="s">
        <v>0</v>
      </c>
      <c r="H3" t="s">
        <v>0</v>
      </c>
    </row>
    <row r="4" spans="1:12" x14ac:dyDescent="0.25">
      <c r="A4" s="12" t="s">
        <v>1</v>
      </c>
      <c r="B4" s="12" t="s">
        <v>2</v>
      </c>
      <c r="H4" s="12" t="s">
        <v>1</v>
      </c>
      <c r="I4" s="12" t="s">
        <v>2</v>
      </c>
    </row>
    <row r="5" spans="1:12" x14ac:dyDescent="0.25">
      <c r="A5" s="12" t="s">
        <v>3</v>
      </c>
      <c r="B5" s="12" t="s">
        <v>4</v>
      </c>
      <c r="H5" s="12" t="s">
        <v>3</v>
      </c>
      <c r="I5" s="12" t="s">
        <v>4</v>
      </c>
    </row>
    <row r="6" spans="1:12" x14ac:dyDescent="0.25">
      <c r="A6" s="12" t="s">
        <v>5</v>
      </c>
      <c r="B6" s="12" t="s">
        <v>6</v>
      </c>
      <c r="H6" s="12" t="s">
        <v>5</v>
      </c>
      <c r="I6" s="12" t="s">
        <v>6</v>
      </c>
    </row>
    <row r="7" spans="1:12" x14ac:dyDescent="0.25">
      <c r="A7" s="12" t="s">
        <v>7</v>
      </c>
      <c r="B7" s="12" t="s">
        <v>8</v>
      </c>
      <c r="H7" s="12" t="s">
        <v>7</v>
      </c>
      <c r="I7" s="12" t="s">
        <v>8</v>
      </c>
    </row>
    <row r="8" spans="1:12" x14ac:dyDescent="0.25">
      <c r="A8" s="12" t="s">
        <v>9</v>
      </c>
      <c r="B8" s="12" t="s">
        <v>77</v>
      </c>
      <c r="H8" s="12" t="s">
        <v>9</v>
      </c>
      <c r="I8" s="12" t="s">
        <v>77</v>
      </c>
    </row>
    <row r="10" spans="1:12" x14ac:dyDescent="0.25">
      <c r="A10" s="8" t="s">
        <v>11</v>
      </c>
      <c r="B10" s="9" t="s">
        <v>12</v>
      </c>
      <c r="C10" s="9" t="s">
        <v>13</v>
      </c>
      <c r="D10" s="9" t="s">
        <v>14</v>
      </c>
      <c r="E10" s="9" t="s">
        <v>15</v>
      </c>
      <c r="H10" s="8" t="s">
        <v>11</v>
      </c>
      <c r="I10" s="9" t="s">
        <v>12</v>
      </c>
      <c r="J10" s="9" t="s">
        <v>13</v>
      </c>
      <c r="K10" s="9" t="s">
        <v>14</v>
      </c>
      <c r="L10" s="9" t="s">
        <v>15</v>
      </c>
    </row>
    <row r="11" spans="1:12" x14ac:dyDescent="0.25">
      <c r="A11" s="10" t="s">
        <v>16</v>
      </c>
      <c r="B11" s="11"/>
      <c r="C11" s="13" t="s">
        <v>13</v>
      </c>
      <c r="D11" s="11"/>
      <c r="E11" s="11"/>
      <c r="H11" s="10" t="s">
        <v>16</v>
      </c>
      <c r="I11" s="11"/>
      <c r="J11" s="13" t="s">
        <v>13</v>
      </c>
      <c r="K11" s="11"/>
      <c r="L11" s="11"/>
    </row>
    <row r="12" spans="1:12" x14ac:dyDescent="0.25">
      <c r="A12" s="14" t="s">
        <v>17</v>
      </c>
      <c r="B12" s="15">
        <v>6500</v>
      </c>
      <c r="C12" s="13" t="s">
        <v>18</v>
      </c>
      <c r="D12" s="16">
        <v>1.8</v>
      </c>
      <c r="E12" s="15">
        <f>B12*D12</f>
        <v>11700</v>
      </c>
      <c r="H12" s="14" t="s">
        <v>17</v>
      </c>
      <c r="I12" s="15">
        <v>6500</v>
      </c>
      <c r="J12" s="13" t="s">
        <v>18</v>
      </c>
      <c r="K12" s="16">
        <v>1.8</v>
      </c>
      <c r="L12" s="15">
        <f>I12*K12</f>
        <v>11700</v>
      </c>
    </row>
    <row r="13" spans="1:12" x14ac:dyDescent="0.25">
      <c r="A13" s="14" t="s">
        <v>19</v>
      </c>
      <c r="B13" s="15">
        <v>3500</v>
      </c>
      <c r="C13" s="13" t="s">
        <v>18</v>
      </c>
      <c r="D13" s="16">
        <v>0.65</v>
      </c>
      <c r="E13" s="15">
        <f>B13*D13</f>
        <v>2275</v>
      </c>
      <c r="H13" s="14" t="s">
        <v>19</v>
      </c>
      <c r="I13" s="15">
        <v>3500</v>
      </c>
      <c r="J13" s="13" t="s">
        <v>18</v>
      </c>
      <c r="K13" s="16">
        <v>0.65</v>
      </c>
      <c r="L13" s="15">
        <f>I13*K13</f>
        <v>2275</v>
      </c>
    </row>
    <row r="14" spans="1:12" x14ac:dyDescent="0.25">
      <c r="A14" s="10" t="s">
        <v>20</v>
      </c>
      <c r="B14" s="11"/>
      <c r="C14" s="13" t="s">
        <v>13</v>
      </c>
      <c r="D14" s="11"/>
      <c r="E14" s="11">
        <f>SUM(E12:E13)</f>
        <v>13975</v>
      </c>
      <c r="H14" s="10" t="s">
        <v>20</v>
      </c>
      <c r="I14" s="11"/>
      <c r="J14" s="13" t="s">
        <v>13</v>
      </c>
      <c r="K14" s="11"/>
      <c r="L14" s="11">
        <f>SUM(L12:L13)</f>
        <v>13975</v>
      </c>
    </row>
    <row r="15" spans="1:12" x14ac:dyDescent="0.25">
      <c r="A15" s="14" t="s">
        <v>13</v>
      </c>
      <c r="B15" s="15"/>
      <c r="C15" s="13" t="s">
        <v>13</v>
      </c>
      <c r="D15" s="15"/>
      <c r="E15" s="15"/>
      <c r="H15" s="14" t="s">
        <v>13</v>
      </c>
      <c r="I15" s="15"/>
      <c r="J15" s="13" t="s">
        <v>13</v>
      </c>
      <c r="K15" s="15"/>
      <c r="L15" s="15"/>
    </row>
    <row r="16" spans="1:12" x14ac:dyDescent="0.25">
      <c r="A16" s="10" t="s">
        <v>21</v>
      </c>
      <c r="B16" s="11"/>
      <c r="C16" s="13" t="s">
        <v>13</v>
      </c>
      <c r="D16" s="11"/>
      <c r="E16" s="11"/>
      <c r="H16" s="10" t="s">
        <v>21</v>
      </c>
      <c r="I16" s="11"/>
      <c r="J16" s="13" t="s">
        <v>13</v>
      </c>
      <c r="K16" s="11"/>
      <c r="L16" s="11"/>
    </row>
    <row r="17" spans="1:12" x14ac:dyDescent="0.25">
      <c r="A17" s="14" t="s">
        <v>22</v>
      </c>
      <c r="B17" s="15">
        <v>-120</v>
      </c>
      <c r="C17" s="13" t="s">
        <v>18</v>
      </c>
      <c r="D17" s="16">
        <v>4</v>
      </c>
      <c r="E17" s="15">
        <f>B17*D17</f>
        <v>-480</v>
      </c>
      <c r="H17" s="14" t="s">
        <v>22</v>
      </c>
      <c r="I17" s="15">
        <v>-120</v>
      </c>
      <c r="J17" s="13" t="s">
        <v>18</v>
      </c>
      <c r="K17" s="16">
        <v>4</v>
      </c>
      <c r="L17" s="15">
        <f>I17*K17</f>
        <v>-480</v>
      </c>
    </row>
    <row r="18" spans="1:12" x14ac:dyDescent="0.25">
      <c r="A18" s="14" t="s">
        <v>78</v>
      </c>
      <c r="B18" s="15">
        <v>-30</v>
      </c>
      <c r="C18" s="13" t="s">
        <v>79</v>
      </c>
      <c r="D18" s="16"/>
      <c r="E18" s="15"/>
      <c r="H18" s="14" t="s">
        <v>78</v>
      </c>
      <c r="I18" s="15">
        <v>-30</v>
      </c>
      <c r="J18" s="13" t="s">
        <v>79</v>
      </c>
      <c r="K18" s="16"/>
      <c r="L18" s="15"/>
    </row>
    <row r="19" spans="1:12" x14ac:dyDescent="0.25">
      <c r="A19" s="14" t="s">
        <v>26</v>
      </c>
      <c r="B19" s="15"/>
      <c r="C19" s="13" t="s">
        <v>27</v>
      </c>
      <c r="D19" s="15"/>
      <c r="E19" s="15">
        <v>-103</v>
      </c>
      <c r="H19" s="14" t="s">
        <v>26</v>
      </c>
      <c r="I19" s="15"/>
      <c r="J19" s="13" t="s">
        <v>27</v>
      </c>
      <c r="K19" s="15"/>
      <c r="L19" s="15">
        <v>-103</v>
      </c>
    </row>
    <row r="20" spans="1:12" x14ac:dyDescent="0.25">
      <c r="A20" s="14" t="s">
        <v>28</v>
      </c>
      <c r="B20" s="15"/>
      <c r="C20" s="13" t="s">
        <v>27</v>
      </c>
      <c r="D20" s="15"/>
      <c r="E20" s="15">
        <v>-173</v>
      </c>
      <c r="H20" s="14" t="s">
        <v>28</v>
      </c>
      <c r="I20" s="15"/>
      <c r="J20" s="13" t="s">
        <v>27</v>
      </c>
      <c r="K20" s="15"/>
      <c r="L20" s="15">
        <v>-173</v>
      </c>
    </row>
    <row r="21" spans="1:12" x14ac:dyDescent="0.25">
      <c r="A21" s="14" t="s">
        <v>29</v>
      </c>
      <c r="B21" s="15"/>
      <c r="C21" s="13" t="s">
        <v>27</v>
      </c>
      <c r="D21" s="15"/>
      <c r="E21" s="15">
        <v>-26</v>
      </c>
      <c r="H21" s="14" t="s">
        <v>29</v>
      </c>
      <c r="I21" s="15"/>
      <c r="J21" s="13" t="s">
        <v>27</v>
      </c>
      <c r="K21" s="15"/>
      <c r="L21" s="15">
        <v>-26</v>
      </c>
    </row>
    <row r="22" spans="1:12" x14ac:dyDescent="0.25">
      <c r="A22" s="14" t="s">
        <v>30</v>
      </c>
      <c r="B22" s="15"/>
      <c r="C22" s="13" t="s">
        <v>27</v>
      </c>
      <c r="D22" s="15"/>
      <c r="E22" s="15">
        <v>-38</v>
      </c>
      <c r="H22" s="14" t="s">
        <v>30</v>
      </c>
      <c r="I22" s="15"/>
      <c r="J22" s="13" t="s">
        <v>27</v>
      </c>
      <c r="K22" s="15"/>
      <c r="L22" s="15">
        <v>-38</v>
      </c>
    </row>
    <row r="23" spans="1:12" x14ac:dyDescent="0.25">
      <c r="A23" s="10" t="s">
        <v>31</v>
      </c>
      <c r="B23" s="11"/>
      <c r="C23" s="13" t="s">
        <v>13</v>
      </c>
      <c r="D23" s="11"/>
      <c r="E23" s="11">
        <f>SUM(E16:E22)</f>
        <v>-820</v>
      </c>
      <c r="H23" s="10" t="s">
        <v>31</v>
      </c>
      <c r="I23" s="11"/>
      <c r="J23" s="13" t="s">
        <v>13</v>
      </c>
      <c r="K23" s="11"/>
      <c r="L23" s="11">
        <f>SUM(L16:L22)</f>
        <v>-820</v>
      </c>
    </row>
    <row r="24" spans="1:12" x14ac:dyDescent="0.25">
      <c r="A24" s="10" t="s">
        <v>32</v>
      </c>
      <c r="B24" s="11"/>
      <c r="C24" s="13" t="s">
        <v>13</v>
      </c>
      <c r="D24" s="11"/>
      <c r="E24" s="11">
        <f>SUM(E14,E23)</f>
        <v>13155</v>
      </c>
      <c r="H24" s="10" t="s">
        <v>32</v>
      </c>
      <c r="I24" s="11"/>
      <c r="J24" s="13" t="s">
        <v>13</v>
      </c>
      <c r="K24" s="11"/>
      <c r="L24" s="11">
        <f>SUM(L14,L23)</f>
        <v>13155</v>
      </c>
    </row>
    <row r="25" spans="1:12" x14ac:dyDescent="0.25">
      <c r="A25" s="14" t="s">
        <v>13</v>
      </c>
      <c r="B25" s="15"/>
      <c r="C25" s="13" t="s">
        <v>13</v>
      </c>
      <c r="D25" s="15"/>
      <c r="E25" s="15"/>
      <c r="H25" s="14" t="s">
        <v>13</v>
      </c>
      <c r="I25" s="15"/>
      <c r="J25" s="13" t="s">
        <v>13</v>
      </c>
      <c r="K25" s="15"/>
      <c r="L25" s="15"/>
    </row>
    <row r="26" spans="1:12" x14ac:dyDescent="0.25">
      <c r="A26" s="10" t="s">
        <v>33</v>
      </c>
      <c r="B26" s="11"/>
      <c r="C26" s="13" t="s">
        <v>13</v>
      </c>
      <c r="D26" s="11"/>
      <c r="E26" s="11"/>
      <c r="H26" s="10" t="s">
        <v>33</v>
      </c>
      <c r="I26" s="11"/>
      <c r="J26" s="13" t="s">
        <v>13</v>
      </c>
      <c r="K26" s="11"/>
      <c r="L26" s="11"/>
    </row>
    <row r="27" spans="1:12" x14ac:dyDescent="0.25">
      <c r="A27" s="14" t="s">
        <v>34</v>
      </c>
      <c r="B27" s="15">
        <v>-1</v>
      </c>
      <c r="C27" s="13" t="s">
        <v>13</v>
      </c>
      <c r="D27" s="15">
        <v>725</v>
      </c>
      <c r="E27" s="15">
        <f t="shared" ref="E27:E35" si="0">B27*D27</f>
        <v>-725</v>
      </c>
      <c r="H27" s="21" t="s">
        <v>86</v>
      </c>
      <c r="I27" s="20">
        <v>0</v>
      </c>
      <c r="J27" s="22" t="s">
        <v>13</v>
      </c>
      <c r="K27" s="20">
        <v>225</v>
      </c>
      <c r="L27" s="20">
        <f t="shared" ref="L27" si="1">I27*K27</f>
        <v>0</v>
      </c>
    </row>
    <row r="28" spans="1:12" x14ac:dyDescent="0.25">
      <c r="A28" s="14" t="s">
        <v>80</v>
      </c>
      <c r="B28" s="15">
        <v>-30</v>
      </c>
      <c r="C28" s="13" t="s">
        <v>13</v>
      </c>
      <c r="D28" s="15">
        <v>20</v>
      </c>
      <c r="E28" s="15">
        <f t="shared" si="0"/>
        <v>-600</v>
      </c>
      <c r="H28" s="14" t="s">
        <v>80</v>
      </c>
      <c r="I28" s="15">
        <v>-30</v>
      </c>
      <c r="J28" s="13" t="s">
        <v>13</v>
      </c>
      <c r="K28" s="15">
        <v>22</v>
      </c>
      <c r="L28" s="15">
        <f t="shared" ref="L28:L35" si="2">I28*K28</f>
        <v>-660</v>
      </c>
    </row>
    <row r="29" spans="1:12" x14ac:dyDescent="0.25">
      <c r="A29" s="14" t="s">
        <v>36</v>
      </c>
      <c r="B29" s="15">
        <v>-1</v>
      </c>
      <c r="C29" s="13" t="s">
        <v>13</v>
      </c>
      <c r="D29" s="15">
        <v>400</v>
      </c>
      <c r="E29" s="15">
        <f t="shared" si="0"/>
        <v>-400</v>
      </c>
      <c r="H29" s="21" t="s">
        <v>87</v>
      </c>
      <c r="I29" s="20">
        <v>-1</v>
      </c>
      <c r="J29" s="22" t="s">
        <v>13</v>
      </c>
      <c r="K29" s="20">
        <v>425</v>
      </c>
      <c r="L29" s="20">
        <f t="shared" si="2"/>
        <v>-425</v>
      </c>
    </row>
    <row r="30" spans="1:12" x14ac:dyDescent="0.25">
      <c r="A30" s="14" t="s">
        <v>37</v>
      </c>
      <c r="B30" s="15">
        <v>-2</v>
      </c>
      <c r="C30" s="13" t="s">
        <v>13</v>
      </c>
      <c r="D30" s="15">
        <v>140</v>
      </c>
      <c r="E30" s="15">
        <f t="shared" si="0"/>
        <v>-280</v>
      </c>
      <c r="H30" s="14" t="s">
        <v>37</v>
      </c>
      <c r="I30" s="36">
        <v>-3</v>
      </c>
      <c r="J30" s="13" t="s">
        <v>13</v>
      </c>
      <c r="K30" s="15">
        <v>140</v>
      </c>
      <c r="L30" s="15">
        <f t="shared" si="2"/>
        <v>-420</v>
      </c>
    </row>
    <row r="31" spans="1:12" x14ac:dyDescent="0.25">
      <c r="A31" s="14" t="s">
        <v>38</v>
      </c>
      <c r="B31" s="15">
        <v>-1</v>
      </c>
      <c r="C31" s="13" t="s">
        <v>13</v>
      </c>
      <c r="D31" s="15">
        <v>866</v>
      </c>
      <c r="E31" s="15">
        <f t="shared" si="0"/>
        <v>-866</v>
      </c>
      <c r="H31" s="14" t="s">
        <v>38</v>
      </c>
      <c r="I31" s="15">
        <v>-1</v>
      </c>
      <c r="J31" s="13" t="s">
        <v>13</v>
      </c>
      <c r="K31" s="15">
        <v>866</v>
      </c>
      <c r="L31" s="15">
        <f t="shared" si="2"/>
        <v>-866</v>
      </c>
    </row>
    <row r="32" spans="1:12" x14ac:dyDescent="0.25">
      <c r="A32" s="14" t="s">
        <v>39</v>
      </c>
      <c r="B32" s="15">
        <v>-1</v>
      </c>
      <c r="C32" s="13" t="s">
        <v>13</v>
      </c>
      <c r="D32" s="15">
        <v>394</v>
      </c>
      <c r="E32" s="15">
        <f t="shared" si="0"/>
        <v>-394</v>
      </c>
      <c r="H32" s="14" t="s">
        <v>39</v>
      </c>
      <c r="I32" s="15">
        <v>-1</v>
      </c>
      <c r="J32" s="13" t="s">
        <v>13</v>
      </c>
      <c r="K32" s="15">
        <v>394</v>
      </c>
      <c r="L32" s="15">
        <f t="shared" si="2"/>
        <v>-394</v>
      </c>
    </row>
    <row r="33" spans="1:14" x14ac:dyDescent="0.25">
      <c r="A33" s="14" t="s">
        <v>40</v>
      </c>
      <c r="B33" s="15">
        <v>0</v>
      </c>
      <c r="C33" s="13" t="s">
        <v>13</v>
      </c>
      <c r="D33" s="17">
        <v>0.12</v>
      </c>
      <c r="E33" s="15">
        <f t="shared" si="0"/>
        <v>0</v>
      </c>
      <c r="H33" s="14" t="s">
        <v>40</v>
      </c>
      <c r="I33" s="15"/>
      <c r="J33" s="13" t="s">
        <v>13</v>
      </c>
      <c r="K33" s="17">
        <v>0.12</v>
      </c>
      <c r="L33" s="15">
        <f t="shared" si="2"/>
        <v>0</v>
      </c>
    </row>
    <row r="34" spans="1:14" x14ac:dyDescent="0.25">
      <c r="A34" s="14" t="s">
        <v>41</v>
      </c>
      <c r="B34" s="18"/>
      <c r="C34" s="13" t="s">
        <v>13</v>
      </c>
      <c r="D34" s="15">
        <v>90</v>
      </c>
      <c r="E34" s="15">
        <f t="shared" si="0"/>
        <v>0</v>
      </c>
      <c r="H34" s="14" t="s">
        <v>41</v>
      </c>
      <c r="I34" s="18"/>
      <c r="J34" s="13" t="s">
        <v>13</v>
      </c>
      <c r="K34" s="15">
        <v>90</v>
      </c>
      <c r="L34" s="15">
        <f t="shared" si="2"/>
        <v>0</v>
      </c>
    </row>
    <row r="35" spans="1:14" x14ac:dyDescent="0.25">
      <c r="A35" s="14" t="s">
        <v>42</v>
      </c>
      <c r="B35" s="15"/>
      <c r="C35" s="13" t="s">
        <v>13</v>
      </c>
      <c r="D35" s="15">
        <v>244</v>
      </c>
      <c r="E35" s="15">
        <f t="shared" si="0"/>
        <v>0</v>
      </c>
      <c r="H35" s="14" t="s">
        <v>42</v>
      </c>
      <c r="I35" s="15"/>
      <c r="J35" s="13" t="s">
        <v>13</v>
      </c>
      <c r="K35" s="15">
        <v>244</v>
      </c>
      <c r="L35" s="15">
        <f t="shared" si="2"/>
        <v>0</v>
      </c>
    </row>
    <row r="36" spans="1:14" x14ac:dyDescent="0.25">
      <c r="A36" s="14" t="s">
        <v>43</v>
      </c>
      <c r="B36" s="15"/>
      <c r="C36" s="13" t="s">
        <v>13</v>
      </c>
      <c r="D36" s="15"/>
      <c r="E36" s="15">
        <v>-800</v>
      </c>
      <c r="H36" s="14" t="s">
        <v>43</v>
      </c>
      <c r="I36" s="15"/>
      <c r="J36" s="13" t="s">
        <v>13</v>
      </c>
      <c r="K36" s="15"/>
      <c r="L36" s="15">
        <v>-800</v>
      </c>
    </row>
    <row r="37" spans="1:14" x14ac:dyDescent="0.25">
      <c r="A37" s="10" t="s">
        <v>44</v>
      </c>
      <c r="B37" s="11"/>
      <c r="C37" s="13" t="s">
        <v>13</v>
      </c>
      <c r="D37" s="11"/>
      <c r="E37" s="11">
        <f>SUM(E27:E36)</f>
        <v>-4065</v>
      </c>
      <c r="H37" s="10" t="s">
        <v>44</v>
      </c>
      <c r="I37" s="11"/>
      <c r="J37" s="13" t="s">
        <v>13</v>
      </c>
      <c r="K37" s="11"/>
      <c r="L37" s="11">
        <f>SUM(L27:L36)</f>
        <v>-3565</v>
      </c>
      <c r="N37" s="19">
        <f>E37-L37</f>
        <v>-500</v>
      </c>
    </row>
    <row r="38" spans="1:14" x14ac:dyDescent="0.25">
      <c r="A38" s="14" t="s">
        <v>45</v>
      </c>
      <c r="B38" s="15"/>
      <c r="C38" s="13" t="s">
        <v>13</v>
      </c>
      <c r="D38" s="15"/>
      <c r="E38" s="15">
        <f>SUM(E24,E37)</f>
        <v>9090</v>
      </c>
      <c r="H38" s="14" t="s">
        <v>45</v>
      </c>
      <c r="I38" s="15"/>
      <c r="J38" s="13" t="s">
        <v>13</v>
      </c>
      <c r="K38" s="15"/>
      <c r="L38" s="15">
        <f>SUM(L24,L37)</f>
        <v>9590</v>
      </c>
    </row>
    <row r="42" spans="1:14" x14ac:dyDescent="0.25">
      <c r="A42" s="12" t="s">
        <v>46</v>
      </c>
      <c r="H42" s="12" t="s">
        <v>46</v>
      </c>
    </row>
    <row r="44" spans="1:14" x14ac:dyDescent="0.25">
      <c r="A44" t="s">
        <v>47</v>
      </c>
      <c r="H44" t="s">
        <v>47</v>
      </c>
    </row>
    <row r="45" spans="1:14" x14ac:dyDescent="0.25">
      <c r="A45" s="12" t="s">
        <v>1</v>
      </c>
      <c r="B45" s="12" t="s">
        <v>2</v>
      </c>
      <c r="H45" s="12" t="s">
        <v>1</v>
      </c>
      <c r="I45" s="12" t="s">
        <v>2</v>
      </c>
    </row>
    <row r="46" spans="1:14" x14ac:dyDescent="0.25">
      <c r="A46" s="12" t="s">
        <v>3</v>
      </c>
      <c r="B46" s="12" t="s">
        <v>4</v>
      </c>
      <c r="H46" s="12" t="s">
        <v>3</v>
      </c>
      <c r="I46" s="12" t="s">
        <v>4</v>
      </c>
    </row>
    <row r="47" spans="1:14" x14ac:dyDescent="0.25">
      <c r="A47" s="12" t="s">
        <v>5</v>
      </c>
      <c r="B47" s="12" t="s">
        <v>6</v>
      </c>
      <c r="H47" s="12" t="s">
        <v>5</v>
      </c>
      <c r="I47" s="12" t="s">
        <v>6</v>
      </c>
    </row>
    <row r="48" spans="1:14" x14ac:dyDescent="0.25">
      <c r="A48" s="12" t="s">
        <v>7</v>
      </c>
      <c r="B48" s="12" t="s">
        <v>8</v>
      </c>
      <c r="H48" s="12" t="s">
        <v>7</v>
      </c>
      <c r="I48" s="12" t="s">
        <v>8</v>
      </c>
    </row>
    <row r="49" spans="1:12" x14ac:dyDescent="0.25">
      <c r="A49" s="12" t="s">
        <v>9</v>
      </c>
      <c r="B49" s="12" t="s">
        <v>77</v>
      </c>
      <c r="H49" s="12" t="s">
        <v>9</v>
      </c>
      <c r="I49" s="12" t="s">
        <v>77</v>
      </c>
    </row>
    <row r="51" spans="1:12" x14ac:dyDescent="0.25">
      <c r="A51" s="8" t="s">
        <v>11</v>
      </c>
      <c r="B51" s="9" t="s">
        <v>12</v>
      </c>
      <c r="C51" s="9" t="s">
        <v>13</v>
      </c>
      <c r="D51" s="9" t="s">
        <v>14</v>
      </c>
      <c r="E51" s="9" t="s">
        <v>15</v>
      </c>
      <c r="H51" s="8" t="s">
        <v>11</v>
      </c>
      <c r="I51" s="9" t="s">
        <v>12</v>
      </c>
      <c r="J51" s="9" t="s">
        <v>13</v>
      </c>
      <c r="K51" s="9" t="s">
        <v>14</v>
      </c>
      <c r="L51" s="9" t="s">
        <v>15</v>
      </c>
    </row>
    <row r="53" spans="1:12" x14ac:dyDescent="0.25">
      <c r="A53" s="12" t="s">
        <v>81</v>
      </c>
      <c r="H53" s="12" t="s">
        <v>81</v>
      </c>
    </row>
    <row r="55" spans="1:12" x14ac:dyDescent="0.25">
      <c r="A55" s="12" t="s">
        <v>46</v>
      </c>
      <c r="H55" s="12" t="s">
        <v>46</v>
      </c>
    </row>
    <row r="57" spans="1:12" x14ac:dyDescent="0.25">
      <c r="A57" t="s">
        <v>48</v>
      </c>
      <c r="H57" t="s">
        <v>48</v>
      </c>
    </row>
    <row r="58" spans="1:12" x14ac:dyDescent="0.25">
      <c r="A58" s="12" t="s">
        <v>1</v>
      </c>
      <c r="B58" s="12" t="s">
        <v>2</v>
      </c>
      <c r="H58" s="12" t="s">
        <v>1</v>
      </c>
      <c r="I58" s="12" t="s">
        <v>2</v>
      </c>
    </row>
    <row r="59" spans="1:12" x14ac:dyDescent="0.25">
      <c r="A59" s="12" t="s">
        <v>3</v>
      </c>
      <c r="B59" s="12" t="s">
        <v>4</v>
      </c>
      <c r="H59" s="12" t="s">
        <v>3</v>
      </c>
      <c r="I59" s="12" t="s">
        <v>4</v>
      </c>
    </row>
    <row r="60" spans="1:12" x14ac:dyDescent="0.25">
      <c r="A60" s="12" t="s">
        <v>5</v>
      </c>
      <c r="B60" s="12" t="s">
        <v>6</v>
      </c>
      <c r="H60" s="12" t="s">
        <v>5</v>
      </c>
      <c r="I60" s="12" t="s">
        <v>6</v>
      </c>
    </row>
    <row r="61" spans="1:12" x14ac:dyDescent="0.25">
      <c r="A61" s="12" t="s">
        <v>7</v>
      </c>
      <c r="B61" s="12" t="s">
        <v>8</v>
      </c>
      <c r="H61" s="12" t="s">
        <v>7</v>
      </c>
      <c r="I61" s="12" t="s">
        <v>8</v>
      </c>
    </row>
    <row r="62" spans="1:12" x14ac:dyDescent="0.25">
      <c r="A62" s="12" t="s">
        <v>9</v>
      </c>
      <c r="B62" s="12" t="s">
        <v>77</v>
      </c>
      <c r="H62" s="12" t="s">
        <v>9</v>
      </c>
      <c r="I62" s="12" t="s">
        <v>77</v>
      </c>
    </row>
    <row r="64" spans="1:12" x14ac:dyDescent="0.25">
      <c r="A64" s="8" t="s">
        <v>11</v>
      </c>
      <c r="B64" s="9" t="s">
        <v>12</v>
      </c>
      <c r="C64" s="9" t="s">
        <v>13</v>
      </c>
      <c r="D64" s="9" t="s">
        <v>14</v>
      </c>
      <c r="E64" s="9" t="s">
        <v>15</v>
      </c>
      <c r="H64" s="8" t="s">
        <v>11</v>
      </c>
      <c r="I64" s="9" t="s">
        <v>12</v>
      </c>
      <c r="J64" s="9" t="s">
        <v>13</v>
      </c>
      <c r="K64" s="9" t="s">
        <v>14</v>
      </c>
      <c r="L64" s="9" t="s">
        <v>15</v>
      </c>
    </row>
    <row r="65" spans="1:12" x14ac:dyDescent="0.25">
      <c r="A65" s="10" t="s">
        <v>16</v>
      </c>
      <c r="B65" s="11"/>
      <c r="C65" s="13" t="s">
        <v>13</v>
      </c>
      <c r="D65" s="11"/>
      <c r="E65" s="11"/>
      <c r="H65" s="10" t="s">
        <v>16</v>
      </c>
      <c r="I65" s="11"/>
      <c r="J65" s="13" t="s">
        <v>13</v>
      </c>
      <c r="K65" s="11"/>
      <c r="L65" s="11"/>
    </row>
    <row r="66" spans="1:12" x14ac:dyDescent="0.25">
      <c r="A66" s="14" t="s">
        <v>49</v>
      </c>
      <c r="B66" s="15">
        <v>7900</v>
      </c>
      <c r="C66" s="13" t="s">
        <v>18</v>
      </c>
      <c r="D66" s="16">
        <v>1.8</v>
      </c>
      <c r="E66" s="15">
        <f>B66*D66</f>
        <v>14220</v>
      </c>
      <c r="H66" s="14" t="s">
        <v>49</v>
      </c>
      <c r="I66" s="15">
        <v>7900</v>
      </c>
      <c r="J66" s="13" t="s">
        <v>18</v>
      </c>
      <c r="K66" s="16">
        <v>1.8</v>
      </c>
      <c r="L66" s="15">
        <f>I66*K66</f>
        <v>14220</v>
      </c>
    </row>
    <row r="67" spans="1:12" x14ac:dyDescent="0.25">
      <c r="A67" s="14" t="s">
        <v>19</v>
      </c>
      <c r="B67" s="15">
        <v>3900</v>
      </c>
      <c r="C67" s="13" t="s">
        <v>18</v>
      </c>
      <c r="D67" s="16">
        <v>0.65</v>
      </c>
      <c r="E67" s="15">
        <f>B67*D67</f>
        <v>2535</v>
      </c>
      <c r="H67" s="14" t="s">
        <v>19</v>
      </c>
      <c r="I67" s="15">
        <v>3900</v>
      </c>
      <c r="J67" s="13" t="s">
        <v>18</v>
      </c>
      <c r="K67" s="16">
        <v>0.65</v>
      </c>
      <c r="L67" s="15">
        <f>I67*K67</f>
        <v>2535</v>
      </c>
    </row>
    <row r="68" spans="1:12" x14ac:dyDescent="0.25">
      <c r="A68" s="10" t="s">
        <v>20</v>
      </c>
      <c r="B68" s="11"/>
      <c r="C68" s="13" t="s">
        <v>13</v>
      </c>
      <c r="D68" s="11"/>
      <c r="E68" s="11">
        <f>SUM(E66:E67)</f>
        <v>16755</v>
      </c>
      <c r="H68" s="10" t="s">
        <v>20</v>
      </c>
      <c r="I68" s="11"/>
      <c r="J68" s="13" t="s">
        <v>13</v>
      </c>
      <c r="K68" s="11"/>
      <c r="L68" s="11">
        <f>SUM(L66:L67)</f>
        <v>16755</v>
      </c>
    </row>
    <row r="69" spans="1:12" x14ac:dyDescent="0.25">
      <c r="A69" s="14" t="s">
        <v>13</v>
      </c>
      <c r="B69" s="15"/>
      <c r="C69" s="13" t="s">
        <v>13</v>
      </c>
      <c r="D69" s="15"/>
      <c r="E69" s="15"/>
      <c r="H69" s="14" t="s">
        <v>13</v>
      </c>
      <c r="I69" s="15"/>
      <c r="J69" s="13" t="s">
        <v>13</v>
      </c>
      <c r="K69" s="15"/>
      <c r="L69" s="15"/>
    </row>
    <row r="70" spans="1:12" x14ac:dyDescent="0.25">
      <c r="A70" s="10" t="s">
        <v>21</v>
      </c>
      <c r="B70" s="11"/>
      <c r="C70" s="13" t="s">
        <v>13</v>
      </c>
      <c r="D70" s="11"/>
      <c r="E70" s="11"/>
      <c r="H70" s="10" t="s">
        <v>21</v>
      </c>
      <c r="I70" s="11"/>
      <c r="J70" s="13" t="s">
        <v>13</v>
      </c>
      <c r="K70" s="11"/>
      <c r="L70" s="11"/>
    </row>
    <row r="71" spans="1:12" x14ac:dyDescent="0.25">
      <c r="A71" s="14" t="s">
        <v>22</v>
      </c>
      <c r="B71" s="15">
        <v>-160</v>
      </c>
      <c r="C71" s="13" t="s">
        <v>18</v>
      </c>
      <c r="D71" s="16">
        <v>4.0999999999999996</v>
      </c>
      <c r="E71" s="15">
        <f>B71*D71</f>
        <v>-656</v>
      </c>
      <c r="H71" s="14" t="s">
        <v>22</v>
      </c>
      <c r="I71" s="15">
        <v>-160</v>
      </c>
      <c r="J71" s="13" t="s">
        <v>18</v>
      </c>
      <c r="K71" s="16">
        <v>4.0999999999999996</v>
      </c>
      <c r="L71" s="15">
        <f>I71*K71</f>
        <v>-656</v>
      </c>
    </row>
    <row r="72" spans="1:12" x14ac:dyDescent="0.25">
      <c r="A72" s="14" t="s">
        <v>23</v>
      </c>
      <c r="B72" s="15">
        <v>-79</v>
      </c>
      <c r="C72" s="13" t="s">
        <v>18</v>
      </c>
      <c r="D72" s="16">
        <v>18</v>
      </c>
      <c r="E72" s="15">
        <f>B72*D72</f>
        <v>-1422</v>
      </c>
      <c r="H72" s="14" t="s">
        <v>23</v>
      </c>
      <c r="I72" s="15">
        <v>-79</v>
      </c>
      <c r="J72" s="13" t="s">
        <v>18</v>
      </c>
      <c r="K72" s="16">
        <v>18</v>
      </c>
      <c r="L72" s="15">
        <f>I72*K72</f>
        <v>-1422</v>
      </c>
    </row>
    <row r="73" spans="1:12" x14ac:dyDescent="0.25">
      <c r="A73" s="14" t="s">
        <v>78</v>
      </c>
      <c r="B73" s="15">
        <v>-30</v>
      </c>
      <c r="C73" s="13" t="s">
        <v>79</v>
      </c>
      <c r="D73" s="16"/>
      <c r="E73" s="15"/>
      <c r="H73" s="14" t="s">
        <v>78</v>
      </c>
      <c r="I73" s="15">
        <v>-30</v>
      </c>
      <c r="J73" s="13" t="s">
        <v>79</v>
      </c>
      <c r="K73" s="16"/>
      <c r="L73" s="15"/>
    </row>
    <row r="74" spans="1:12" x14ac:dyDescent="0.25">
      <c r="A74" s="14" t="s">
        <v>26</v>
      </c>
      <c r="B74" s="15"/>
      <c r="C74" s="13" t="s">
        <v>27</v>
      </c>
      <c r="D74" s="15"/>
      <c r="E74" s="15">
        <v>-304</v>
      </c>
      <c r="H74" s="14" t="s">
        <v>26</v>
      </c>
      <c r="I74" s="15"/>
      <c r="J74" s="13" t="s">
        <v>27</v>
      </c>
      <c r="K74" s="15"/>
      <c r="L74" s="15">
        <v>-304</v>
      </c>
    </row>
    <row r="75" spans="1:12" x14ac:dyDescent="0.25">
      <c r="A75" s="14" t="s">
        <v>28</v>
      </c>
      <c r="B75" s="15"/>
      <c r="C75" s="13" t="s">
        <v>27</v>
      </c>
      <c r="D75" s="15"/>
      <c r="E75" s="15">
        <v>-223</v>
      </c>
      <c r="H75" s="14" t="s">
        <v>28</v>
      </c>
      <c r="I75" s="15"/>
      <c r="J75" s="13" t="s">
        <v>27</v>
      </c>
      <c r="K75" s="15"/>
      <c r="L75" s="15">
        <v>-223</v>
      </c>
    </row>
    <row r="76" spans="1:12" x14ac:dyDescent="0.25">
      <c r="A76" s="14" t="s">
        <v>29</v>
      </c>
      <c r="B76" s="15"/>
      <c r="C76" s="13" t="s">
        <v>27</v>
      </c>
      <c r="D76" s="15"/>
      <c r="E76" s="15">
        <v>-46</v>
      </c>
      <c r="H76" s="14" t="s">
        <v>29</v>
      </c>
      <c r="I76" s="15"/>
      <c r="J76" s="13" t="s">
        <v>27</v>
      </c>
      <c r="K76" s="15"/>
      <c r="L76" s="15">
        <v>-46</v>
      </c>
    </row>
    <row r="77" spans="1:12" x14ac:dyDescent="0.25">
      <c r="A77" s="14" t="s">
        <v>30</v>
      </c>
      <c r="B77" s="15"/>
      <c r="C77" s="13" t="s">
        <v>27</v>
      </c>
      <c r="D77" s="15"/>
      <c r="E77" s="15">
        <v>-140</v>
      </c>
      <c r="H77" s="14" t="s">
        <v>30</v>
      </c>
      <c r="I77" s="15"/>
      <c r="J77" s="13" t="s">
        <v>27</v>
      </c>
      <c r="K77" s="15"/>
      <c r="L77" s="15">
        <v>-140</v>
      </c>
    </row>
    <row r="78" spans="1:12" x14ac:dyDescent="0.25">
      <c r="A78" s="10" t="s">
        <v>31</v>
      </c>
      <c r="B78" s="11"/>
      <c r="C78" s="13" t="s">
        <v>13</v>
      </c>
      <c r="D78" s="11"/>
      <c r="E78" s="11">
        <f>SUM(E70:E77)</f>
        <v>-2791</v>
      </c>
      <c r="H78" s="10" t="s">
        <v>31</v>
      </c>
      <c r="I78" s="11"/>
      <c r="J78" s="13" t="s">
        <v>13</v>
      </c>
      <c r="K78" s="11"/>
      <c r="L78" s="11">
        <f>SUM(L70:L77)</f>
        <v>-2791</v>
      </c>
    </row>
    <row r="79" spans="1:12" x14ac:dyDescent="0.25">
      <c r="A79" s="10" t="s">
        <v>32</v>
      </c>
      <c r="B79" s="11"/>
      <c r="C79" s="13" t="s">
        <v>13</v>
      </c>
      <c r="D79" s="11"/>
      <c r="E79" s="11">
        <f>SUM(E68,E78)</f>
        <v>13964</v>
      </c>
      <c r="H79" s="10" t="s">
        <v>32</v>
      </c>
      <c r="I79" s="11"/>
      <c r="J79" s="13" t="s">
        <v>13</v>
      </c>
      <c r="K79" s="11"/>
      <c r="L79" s="11">
        <f>SUM(L68,L78)</f>
        <v>13964</v>
      </c>
    </row>
    <row r="80" spans="1:12" x14ac:dyDescent="0.25">
      <c r="A80" s="14" t="s">
        <v>13</v>
      </c>
      <c r="B80" s="15"/>
      <c r="C80" s="13" t="s">
        <v>13</v>
      </c>
      <c r="D80" s="15"/>
      <c r="E80" s="15"/>
      <c r="H80" s="14" t="s">
        <v>13</v>
      </c>
      <c r="I80" s="15"/>
      <c r="J80" s="13" t="s">
        <v>13</v>
      </c>
      <c r="K80" s="15"/>
      <c r="L80" s="15"/>
    </row>
    <row r="81" spans="1:14" x14ac:dyDescent="0.25">
      <c r="A81" s="10" t="s">
        <v>33</v>
      </c>
      <c r="B81" s="11"/>
      <c r="C81" s="13" t="s">
        <v>13</v>
      </c>
      <c r="D81" s="11"/>
      <c r="E81" s="11"/>
      <c r="H81" s="10" t="s">
        <v>33</v>
      </c>
      <c r="I81" s="11"/>
      <c r="J81" s="13" t="s">
        <v>13</v>
      </c>
      <c r="K81" s="11"/>
      <c r="L81" s="11"/>
    </row>
    <row r="82" spans="1:14" x14ac:dyDescent="0.25">
      <c r="A82" s="14" t="s">
        <v>34</v>
      </c>
      <c r="B82" s="15">
        <v>-1</v>
      </c>
      <c r="C82" s="13" t="s">
        <v>13</v>
      </c>
      <c r="D82" s="15">
        <v>725</v>
      </c>
      <c r="E82" s="15">
        <f t="shared" ref="E82:E91" si="3">B82*D82</f>
        <v>-725</v>
      </c>
      <c r="H82" s="21" t="s">
        <v>86</v>
      </c>
      <c r="I82" s="20">
        <v>0</v>
      </c>
      <c r="J82" s="22" t="s">
        <v>13</v>
      </c>
      <c r="K82" s="20">
        <v>225</v>
      </c>
      <c r="L82" s="20">
        <f t="shared" ref="L82:L85" si="4">I82*K82</f>
        <v>0</v>
      </c>
    </row>
    <row r="83" spans="1:14" x14ac:dyDescent="0.25">
      <c r="A83" s="14" t="s">
        <v>80</v>
      </c>
      <c r="B83" s="15">
        <v>-30</v>
      </c>
      <c r="C83" s="13" t="s">
        <v>13</v>
      </c>
      <c r="D83" s="15">
        <v>20</v>
      </c>
      <c r="E83" s="15">
        <f t="shared" si="3"/>
        <v>-600</v>
      </c>
      <c r="H83" s="14" t="s">
        <v>80</v>
      </c>
      <c r="I83" s="15">
        <v>-30</v>
      </c>
      <c r="J83" s="13" t="s">
        <v>13</v>
      </c>
      <c r="K83" s="15">
        <v>22</v>
      </c>
      <c r="L83" s="15">
        <f t="shared" si="4"/>
        <v>-660</v>
      </c>
    </row>
    <row r="84" spans="1:14" x14ac:dyDescent="0.25">
      <c r="A84" s="14" t="s">
        <v>35</v>
      </c>
      <c r="B84" s="15">
        <v>-1</v>
      </c>
      <c r="C84" s="13" t="s">
        <v>13</v>
      </c>
      <c r="D84" s="15">
        <v>100</v>
      </c>
      <c r="E84" s="15">
        <f t="shared" si="3"/>
        <v>-100</v>
      </c>
      <c r="H84" s="21" t="s">
        <v>87</v>
      </c>
      <c r="I84" s="20">
        <v>-1</v>
      </c>
      <c r="J84" s="22" t="s">
        <v>13</v>
      </c>
      <c r="K84" s="20">
        <v>425</v>
      </c>
      <c r="L84" s="20">
        <f t="shared" si="4"/>
        <v>-425</v>
      </c>
    </row>
    <row r="85" spans="1:14" x14ac:dyDescent="0.25">
      <c r="A85" s="14" t="s">
        <v>36</v>
      </c>
      <c r="B85" s="15">
        <v>-1</v>
      </c>
      <c r="C85" s="13" t="s">
        <v>13</v>
      </c>
      <c r="D85" s="15">
        <v>400</v>
      </c>
      <c r="E85" s="15">
        <f t="shared" si="3"/>
        <v>-400</v>
      </c>
      <c r="H85" s="14" t="s">
        <v>35</v>
      </c>
      <c r="I85" s="15">
        <v>-1</v>
      </c>
      <c r="J85" s="13" t="s">
        <v>13</v>
      </c>
      <c r="K85" s="15">
        <v>100</v>
      </c>
      <c r="L85" s="15">
        <f t="shared" si="4"/>
        <v>-100</v>
      </c>
    </row>
    <row r="86" spans="1:14" x14ac:dyDescent="0.25">
      <c r="A86" s="14" t="s">
        <v>37</v>
      </c>
      <c r="B86" s="15">
        <v>-4</v>
      </c>
      <c r="C86" s="13" t="s">
        <v>13</v>
      </c>
      <c r="D86" s="15">
        <v>140</v>
      </c>
      <c r="E86" s="15">
        <f t="shared" si="3"/>
        <v>-560</v>
      </c>
      <c r="H86" s="14" t="s">
        <v>36</v>
      </c>
      <c r="I86" s="15"/>
      <c r="J86" s="13" t="s">
        <v>13</v>
      </c>
      <c r="K86" s="15">
        <v>400</v>
      </c>
      <c r="L86" s="15">
        <f t="shared" ref="L86:L92" si="5">I86*K86</f>
        <v>0</v>
      </c>
    </row>
    <row r="87" spans="1:14" x14ac:dyDescent="0.25">
      <c r="A87" s="14" t="s">
        <v>38</v>
      </c>
      <c r="B87" s="15">
        <v>-1</v>
      </c>
      <c r="C87" s="13" t="s">
        <v>13</v>
      </c>
      <c r="D87" s="15">
        <v>963</v>
      </c>
      <c r="E87" s="15">
        <f t="shared" si="3"/>
        <v>-963</v>
      </c>
      <c r="H87" s="14" t="s">
        <v>37</v>
      </c>
      <c r="I87" s="36">
        <v>-5</v>
      </c>
      <c r="J87" s="13" t="s">
        <v>13</v>
      </c>
      <c r="K87" s="15">
        <v>140</v>
      </c>
      <c r="L87" s="15">
        <f t="shared" si="5"/>
        <v>-700</v>
      </c>
    </row>
    <row r="88" spans="1:14" x14ac:dyDescent="0.25">
      <c r="A88" s="14" t="s">
        <v>39</v>
      </c>
      <c r="B88" s="15">
        <v>-1</v>
      </c>
      <c r="C88" s="13" t="s">
        <v>13</v>
      </c>
      <c r="D88" s="15">
        <v>438</v>
      </c>
      <c r="E88" s="15">
        <f t="shared" si="3"/>
        <v>-438</v>
      </c>
      <c r="H88" s="14" t="s">
        <v>38</v>
      </c>
      <c r="I88" s="15">
        <v>-1</v>
      </c>
      <c r="J88" s="13" t="s">
        <v>13</v>
      </c>
      <c r="K88" s="15">
        <v>963</v>
      </c>
      <c r="L88" s="15">
        <f t="shared" si="5"/>
        <v>-963</v>
      </c>
    </row>
    <row r="89" spans="1:14" x14ac:dyDescent="0.25">
      <c r="A89" s="14" t="s">
        <v>40</v>
      </c>
      <c r="B89" s="15"/>
      <c r="C89" s="13" t="s">
        <v>13</v>
      </c>
      <c r="D89" s="17">
        <v>0.12</v>
      </c>
      <c r="E89" s="15">
        <f t="shared" si="3"/>
        <v>0</v>
      </c>
      <c r="H89" s="14" t="s">
        <v>39</v>
      </c>
      <c r="I89" s="15">
        <v>-1</v>
      </c>
      <c r="J89" s="13" t="s">
        <v>13</v>
      </c>
      <c r="K89" s="15">
        <v>438</v>
      </c>
      <c r="L89" s="15">
        <f t="shared" si="5"/>
        <v>-438</v>
      </c>
    </row>
    <row r="90" spans="1:14" x14ac:dyDescent="0.25">
      <c r="A90" s="14" t="s">
        <v>41</v>
      </c>
      <c r="B90" s="18"/>
      <c r="C90" s="13" t="s">
        <v>13</v>
      </c>
      <c r="D90" s="15">
        <v>90</v>
      </c>
      <c r="E90" s="15">
        <f t="shared" si="3"/>
        <v>0</v>
      </c>
      <c r="H90" s="14" t="s">
        <v>40</v>
      </c>
      <c r="I90" s="15"/>
      <c r="J90" s="13" t="s">
        <v>13</v>
      </c>
      <c r="K90" s="17">
        <v>0.12</v>
      </c>
      <c r="L90" s="15">
        <f t="shared" si="5"/>
        <v>0</v>
      </c>
    </row>
    <row r="91" spans="1:14" x14ac:dyDescent="0.25">
      <c r="A91" s="14" t="s">
        <v>42</v>
      </c>
      <c r="B91" s="15"/>
      <c r="C91" s="13" t="s">
        <v>13</v>
      </c>
      <c r="D91" s="15">
        <v>259</v>
      </c>
      <c r="E91" s="15">
        <f t="shared" si="3"/>
        <v>0</v>
      </c>
      <c r="H91" s="14" t="s">
        <v>41</v>
      </c>
      <c r="I91" s="18"/>
      <c r="J91" s="13" t="s">
        <v>13</v>
      </c>
      <c r="K91" s="15">
        <v>90</v>
      </c>
      <c r="L91" s="15">
        <f t="shared" si="5"/>
        <v>0</v>
      </c>
    </row>
    <row r="92" spans="1:14" x14ac:dyDescent="0.25">
      <c r="A92" s="14" t="s">
        <v>43</v>
      </c>
      <c r="B92" s="15"/>
      <c r="C92" s="13" t="s">
        <v>13</v>
      </c>
      <c r="D92" s="15"/>
      <c r="E92" s="15">
        <v>-800</v>
      </c>
      <c r="H92" s="14" t="s">
        <v>42</v>
      </c>
      <c r="I92" s="15"/>
      <c r="J92" s="13" t="s">
        <v>13</v>
      </c>
      <c r="K92" s="15">
        <v>259</v>
      </c>
      <c r="L92" s="15">
        <f t="shared" si="5"/>
        <v>0</v>
      </c>
    </row>
    <row r="93" spans="1:14" x14ac:dyDescent="0.25">
      <c r="A93" s="10" t="s">
        <v>44</v>
      </c>
      <c r="B93" s="11"/>
      <c r="C93" s="13" t="s">
        <v>13</v>
      </c>
      <c r="D93" s="11"/>
      <c r="E93" s="11">
        <f>SUM(E82:E92)</f>
        <v>-4586</v>
      </c>
      <c r="H93" s="14" t="s">
        <v>43</v>
      </c>
      <c r="I93" s="15"/>
      <c r="J93" s="13" t="s">
        <v>13</v>
      </c>
      <c r="K93" s="15"/>
      <c r="L93" s="15">
        <v>-800</v>
      </c>
      <c r="N93" s="19">
        <f>E93-L94</f>
        <v>-500</v>
      </c>
    </row>
    <row r="94" spans="1:14" x14ac:dyDescent="0.25">
      <c r="A94" s="14" t="s">
        <v>45</v>
      </c>
      <c r="B94" s="15"/>
      <c r="C94" s="13" t="s">
        <v>13</v>
      </c>
      <c r="D94" s="15"/>
      <c r="E94" s="15">
        <f>SUM(E79,E93)</f>
        <v>9378</v>
      </c>
      <c r="H94" s="10" t="s">
        <v>44</v>
      </c>
      <c r="I94" s="11"/>
      <c r="J94" s="13" t="s">
        <v>13</v>
      </c>
      <c r="K94" s="11"/>
      <c r="L94" s="11">
        <f>SUM(L82:L93)</f>
        <v>-4086</v>
      </c>
    </row>
    <row r="95" spans="1:14" x14ac:dyDescent="0.25">
      <c r="H95" s="14" t="s">
        <v>45</v>
      </c>
      <c r="I95" s="15"/>
      <c r="J95" s="13" t="s">
        <v>13</v>
      </c>
      <c r="K95" s="15"/>
      <c r="L95" s="15">
        <f>SUM(L79,L94)</f>
        <v>9878</v>
      </c>
    </row>
    <row r="98" spans="1:12" x14ac:dyDescent="0.25">
      <c r="A98" s="12" t="s">
        <v>46</v>
      </c>
    </row>
    <row r="99" spans="1:12" x14ac:dyDescent="0.25">
      <c r="H99" s="12" t="s">
        <v>46</v>
      </c>
    </row>
    <row r="100" spans="1:12" x14ac:dyDescent="0.25">
      <c r="A100" t="s">
        <v>50</v>
      </c>
    </row>
    <row r="101" spans="1:12" x14ac:dyDescent="0.25">
      <c r="A101" s="12" t="s">
        <v>1</v>
      </c>
      <c r="B101" s="12" t="s">
        <v>2</v>
      </c>
      <c r="H101" t="s">
        <v>50</v>
      </c>
    </row>
    <row r="102" spans="1:12" x14ac:dyDescent="0.25">
      <c r="A102" s="12" t="s">
        <v>3</v>
      </c>
      <c r="B102" s="12" t="s">
        <v>4</v>
      </c>
      <c r="H102" s="12" t="s">
        <v>1</v>
      </c>
      <c r="I102" s="12" t="s">
        <v>2</v>
      </c>
    </row>
    <row r="103" spans="1:12" x14ac:dyDescent="0.25">
      <c r="A103" s="12" t="s">
        <v>5</v>
      </c>
      <c r="B103" s="12" t="s">
        <v>6</v>
      </c>
      <c r="H103" s="12" t="s">
        <v>3</v>
      </c>
      <c r="I103" s="12" t="s">
        <v>4</v>
      </c>
    </row>
    <row r="104" spans="1:12" x14ac:dyDescent="0.25">
      <c r="A104" s="12" t="s">
        <v>7</v>
      </c>
      <c r="B104" s="12" t="s">
        <v>8</v>
      </c>
      <c r="H104" s="12" t="s">
        <v>5</v>
      </c>
      <c r="I104" s="12" t="s">
        <v>6</v>
      </c>
    </row>
    <row r="105" spans="1:12" x14ac:dyDescent="0.25">
      <c r="A105" s="12" t="s">
        <v>9</v>
      </c>
      <c r="B105" s="12" t="s">
        <v>77</v>
      </c>
      <c r="H105" s="12" t="s">
        <v>7</v>
      </c>
      <c r="I105" s="12" t="s">
        <v>8</v>
      </c>
    </row>
    <row r="106" spans="1:12" x14ac:dyDescent="0.25">
      <c r="H106" s="12" t="s">
        <v>9</v>
      </c>
      <c r="I106" s="12" t="s">
        <v>77</v>
      </c>
    </row>
    <row r="107" spans="1:12" x14ac:dyDescent="0.25">
      <c r="A107" s="8" t="s">
        <v>11</v>
      </c>
      <c r="B107" s="9" t="s">
        <v>12</v>
      </c>
      <c r="C107" s="9" t="s">
        <v>13</v>
      </c>
      <c r="D107" s="9" t="s">
        <v>14</v>
      </c>
      <c r="E107" s="9" t="s">
        <v>15</v>
      </c>
    </row>
    <row r="108" spans="1:12" x14ac:dyDescent="0.25">
      <c r="A108" s="10" t="s">
        <v>16</v>
      </c>
      <c r="B108" s="11"/>
      <c r="C108" s="13" t="s">
        <v>13</v>
      </c>
      <c r="D108" s="11"/>
      <c r="E108" s="11"/>
      <c r="H108" s="8" t="s">
        <v>11</v>
      </c>
      <c r="I108" s="9" t="s">
        <v>12</v>
      </c>
      <c r="J108" s="9" t="s">
        <v>13</v>
      </c>
      <c r="K108" s="9" t="s">
        <v>14</v>
      </c>
      <c r="L108" s="9" t="s">
        <v>15</v>
      </c>
    </row>
    <row r="109" spans="1:12" x14ac:dyDescent="0.25">
      <c r="A109" s="14" t="s">
        <v>49</v>
      </c>
      <c r="B109" s="15">
        <v>9700</v>
      </c>
      <c r="C109" s="13" t="s">
        <v>18</v>
      </c>
      <c r="D109" s="16">
        <v>1.9</v>
      </c>
      <c r="E109" s="15">
        <f>B109*D109</f>
        <v>18430</v>
      </c>
      <c r="H109" s="10" t="s">
        <v>16</v>
      </c>
      <c r="I109" s="11"/>
      <c r="J109" s="13" t="s">
        <v>13</v>
      </c>
      <c r="K109" s="11"/>
      <c r="L109" s="11"/>
    </row>
    <row r="110" spans="1:12" x14ac:dyDescent="0.25">
      <c r="A110" s="14" t="s">
        <v>19</v>
      </c>
      <c r="B110" s="15">
        <v>4800</v>
      </c>
      <c r="C110" s="13" t="s">
        <v>18</v>
      </c>
      <c r="D110" s="16">
        <v>0.65</v>
      </c>
      <c r="E110" s="15">
        <f>B110*D110</f>
        <v>3120</v>
      </c>
      <c r="H110" s="14" t="s">
        <v>49</v>
      </c>
      <c r="I110" s="15">
        <v>9700</v>
      </c>
      <c r="J110" s="13" t="s">
        <v>18</v>
      </c>
      <c r="K110" s="16">
        <v>1.9</v>
      </c>
      <c r="L110" s="15">
        <f>I110*K110</f>
        <v>18430</v>
      </c>
    </row>
    <row r="111" spans="1:12" x14ac:dyDescent="0.25">
      <c r="A111" s="10" t="s">
        <v>51</v>
      </c>
      <c r="B111" s="11"/>
      <c r="C111" s="13" t="s">
        <v>13</v>
      </c>
      <c r="D111" s="11"/>
      <c r="E111" s="11">
        <f>SUM(E109:E110)</f>
        <v>21550</v>
      </c>
      <c r="H111" s="14" t="s">
        <v>19</v>
      </c>
      <c r="I111" s="15">
        <v>4800</v>
      </c>
      <c r="J111" s="13" t="s">
        <v>18</v>
      </c>
      <c r="K111" s="16">
        <v>0.65</v>
      </c>
      <c r="L111" s="15">
        <f>I111*K111</f>
        <v>3120</v>
      </c>
    </row>
    <row r="112" spans="1:12" x14ac:dyDescent="0.25">
      <c r="A112" s="14" t="s">
        <v>13</v>
      </c>
      <c r="B112" s="15"/>
      <c r="C112" s="13" t="s">
        <v>13</v>
      </c>
      <c r="D112" s="15"/>
      <c r="E112" s="15"/>
      <c r="H112" s="10" t="s">
        <v>51</v>
      </c>
      <c r="I112" s="11"/>
      <c r="J112" s="13" t="s">
        <v>13</v>
      </c>
      <c r="K112" s="11"/>
      <c r="L112" s="11">
        <f>SUM(L110:L111)</f>
        <v>21550</v>
      </c>
    </row>
    <row r="113" spans="1:23" x14ac:dyDescent="0.25">
      <c r="A113" s="10" t="s">
        <v>21</v>
      </c>
      <c r="B113" s="11"/>
      <c r="C113" s="13" t="s">
        <v>13</v>
      </c>
      <c r="D113" s="11"/>
      <c r="E113" s="11"/>
      <c r="H113" s="14" t="s">
        <v>13</v>
      </c>
      <c r="I113" s="15"/>
      <c r="J113" s="13" t="s">
        <v>13</v>
      </c>
      <c r="K113" s="15"/>
      <c r="L113" s="15"/>
      <c r="S113" s="29" t="s">
        <v>111</v>
      </c>
      <c r="T113" s="4">
        <v>-1</v>
      </c>
      <c r="U113" s="3"/>
      <c r="V113" s="4">
        <v>300</v>
      </c>
      <c r="W113" s="4">
        <f t="shared" ref="W113" si="6">T113*V113</f>
        <v>-300</v>
      </c>
    </row>
    <row r="114" spans="1:23" x14ac:dyDescent="0.25">
      <c r="A114" s="14" t="s">
        <v>22</v>
      </c>
      <c r="B114" s="15">
        <v>-150</v>
      </c>
      <c r="C114" s="13" t="s">
        <v>18</v>
      </c>
      <c r="D114" s="16">
        <v>4.2</v>
      </c>
      <c r="E114" s="15">
        <f>B114*D114</f>
        <v>-630</v>
      </c>
      <c r="H114" s="10" t="s">
        <v>21</v>
      </c>
      <c r="I114" s="11"/>
      <c r="J114" s="13" t="s">
        <v>13</v>
      </c>
      <c r="K114" s="11"/>
      <c r="L114" s="11"/>
    </row>
    <row r="115" spans="1:23" x14ac:dyDescent="0.25">
      <c r="A115" s="14" t="s">
        <v>23</v>
      </c>
      <c r="B115" s="15">
        <v>-85</v>
      </c>
      <c r="C115" s="13" t="s">
        <v>18</v>
      </c>
      <c r="D115" s="16">
        <v>18</v>
      </c>
      <c r="E115" s="15">
        <f>B115*D115</f>
        <v>-1530</v>
      </c>
      <c r="H115" s="14" t="s">
        <v>22</v>
      </c>
      <c r="I115" s="15">
        <v>-150</v>
      </c>
      <c r="J115" s="13" t="s">
        <v>18</v>
      </c>
      <c r="K115" s="16">
        <v>4.2</v>
      </c>
      <c r="L115" s="15">
        <f>I115*K115</f>
        <v>-630</v>
      </c>
    </row>
    <row r="116" spans="1:23" x14ac:dyDescent="0.25">
      <c r="A116" s="14" t="s">
        <v>78</v>
      </c>
      <c r="B116" s="15">
        <v>-30</v>
      </c>
      <c r="C116" s="13" t="s">
        <v>79</v>
      </c>
      <c r="D116" s="16"/>
      <c r="E116" s="15"/>
      <c r="H116" s="14" t="s">
        <v>23</v>
      </c>
      <c r="I116" s="15">
        <v>-85</v>
      </c>
      <c r="J116" s="13" t="s">
        <v>18</v>
      </c>
      <c r="K116" s="16">
        <v>18</v>
      </c>
      <c r="L116" s="15">
        <f>I116*K116</f>
        <v>-1530</v>
      </c>
    </row>
    <row r="117" spans="1:23" x14ac:dyDescent="0.25">
      <c r="A117" s="14" t="s">
        <v>26</v>
      </c>
      <c r="B117" s="15"/>
      <c r="C117" s="13" t="s">
        <v>27</v>
      </c>
      <c r="D117" s="15"/>
      <c r="E117" s="15">
        <v>-458.5</v>
      </c>
      <c r="H117" s="14" t="s">
        <v>78</v>
      </c>
      <c r="I117" s="15">
        <v>-30</v>
      </c>
      <c r="J117" s="13" t="s">
        <v>79</v>
      </c>
      <c r="K117" s="16"/>
      <c r="L117" s="15"/>
    </row>
    <row r="118" spans="1:23" x14ac:dyDescent="0.25">
      <c r="A118" s="14" t="s">
        <v>28</v>
      </c>
      <c r="B118" s="15"/>
      <c r="C118" s="13" t="s">
        <v>27</v>
      </c>
      <c r="D118" s="15"/>
      <c r="E118" s="15">
        <v>-465</v>
      </c>
      <c r="H118" s="14" t="s">
        <v>26</v>
      </c>
      <c r="I118" s="15"/>
      <c r="J118" s="13" t="s">
        <v>27</v>
      </c>
      <c r="K118" s="15"/>
      <c r="L118" s="15">
        <v>-458.5</v>
      </c>
    </row>
    <row r="119" spans="1:23" x14ac:dyDescent="0.25">
      <c r="A119" s="14" t="s">
        <v>29</v>
      </c>
      <c r="B119" s="15"/>
      <c r="C119" s="13" t="s">
        <v>27</v>
      </c>
      <c r="D119" s="15"/>
      <c r="E119" s="15">
        <v>-92</v>
      </c>
      <c r="H119" s="14" t="s">
        <v>28</v>
      </c>
      <c r="I119" s="15"/>
      <c r="J119" s="13" t="s">
        <v>27</v>
      </c>
      <c r="K119" s="15"/>
      <c r="L119" s="15">
        <v>-465</v>
      </c>
    </row>
    <row r="120" spans="1:23" x14ac:dyDescent="0.25">
      <c r="A120" s="14" t="s">
        <v>30</v>
      </c>
      <c r="B120" s="15"/>
      <c r="C120" s="13" t="s">
        <v>27</v>
      </c>
      <c r="D120" s="15"/>
      <c r="E120" s="15">
        <v>-51</v>
      </c>
      <c r="H120" s="14" t="s">
        <v>29</v>
      </c>
      <c r="I120" s="15"/>
      <c r="J120" s="13" t="s">
        <v>27</v>
      </c>
      <c r="K120" s="15"/>
      <c r="L120" s="15">
        <v>-92</v>
      </c>
    </row>
    <row r="121" spans="1:23" x14ac:dyDescent="0.25">
      <c r="A121" s="10" t="s">
        <v>31</v>
      </c>
      <c r="B121" s="11"/>
      <c r="C121" s="13" t="s">
        <v>13</v>
      </c>
      <c r="D121" s="11"/>
      <c r="E121" s="11">
        <f>SUM(E113:E120)</f>
        <v>-3226.5</v>
      </c>
      <c r="H121" s="14" t="s">
        <v>30</v>
      </c>
      <c r="I121" s="15"/>
      <c r="J121" s="13" t="s">
        <v>27</v>
      </c>
      <c r="K121" s="15"/>
      <c r="L121" s="15">
        <v>-51</v>
      </c>
    </row>
    <row r="122" spans="1:23" x14ac:dyDescent="0.25">
      <c r="A122" s="10" t="s">
        <v>32</v>
      </c>
      <c r="B122" s="11"/>
      <c r="C122" s="13" t="s">
        <v>13</v>
      </c>
      <c r="D122" s="11"/>
      <c r="E122" s="11">
        <f>SUM(E111,E121)</f>
        <v>18323.5</v>
      </c>
      <c r="H122" s="10" t="s">
        <v>31</v>
      </c>
      <c r="I122" s="11"/>
      <c r="J122" s="13" t="s">
        <v>13</v>
      </c>
      <c r="K122" s="11"/>
      <c r="L122" s="11">
        <f>SUM(L114:L121)</f>
        <v>-3226.5</v>
      </c>
    </row>
    <row r="123" spans="1:23" x14ac:dyDescent="0.25">
      <c r="A123" s="14" t="s">
        <v>13</v>
      </c>
      <c r="B123" s="15"/>
      <c r="C123" s="13" t="s">
        <v>13</v>
      </c>
      <c r="D123" s="15"/>
      <c r="E123" s="15"/>
      <c r="H123" s="10" t="s">
        <v>32</v>
      </c>
      <c r="I123" s="11"/>
      <c r="J123" s="13" t="s">
        <v>13</v>
      </c>
      <c r="K123" s="11"/>
      <c r="L123" s="11">
        <f>SUM(L112,L122)</f>
        <v>18323.5</v>
      </c>
    </row>
    <row r="124" spans="1:23" x14ac:dyDescent="0.25">
      <c r="A124" s="10" t="s">
        <v>33</v>
      </c>
      <c r="B124" s="11"/>
      <c r="C124" s="13" t="s">
        <v>13</v>
      </c>
      <c r="D124" s="11"/>
      <c r="E124" s="11"/>
      <c r="H124" s="14" t="s">
        <v>13</v>
      </c>
      <c r="I124" s="15"/>
      <c r="J124" s="13" t="s">
        <v>13</v>
      </c>
      <c r="K124" s="15"/>
      <c r="L124" s="15"/>
    </row>
    <row r="125" spans="1:23" x14ac:dyDescent="0.25">
      <c r="A125" s="14" t="s">
        <v>34</v>
      </c>
      <c r="B125" s="15">
        <v>-1</v>
      </c>
      <c r="C125" s="13" t="s">
        <v>13</v>
      </c>
      <c r="D125" s="15">
        <v>725</v>
      </c>
      <c r="E125" s="15">
        <f t="shared" ref="E125:E135" si="7">B125*D125</f>
        <v>-725</v>
      </c>
      <c r="H125" s="10" t="s">
        <v>33</v>
      </c>
      <c r="I125" s="11"/>
      <c r="J125" s="13" t="s">
        <v>13</v>
      </c>
      <c r="K125" s="11"/>
      <c r="L125" s="11"/>
    </row>
    <row r="126" spans="1:23" x14ac:dyDescent="0.25">
      <c r="A126" s="14" t="s">
        <v>80</v>
      </c>
      <c r="B126" s="15">
        <v>-30</v>
      </c>
      <c r="C126" s="13" t="s">
        <v>13</v>
      </c>
      <c r="D126" s="15">
        <v>20</v>
      </c>
      <c r="E126" s="15">
        <f t="shared" si="7"/>
        <v>-600</v>
      </c>
      <c r="H126" s="21" t="s">
        <v>89</v>
      </c>
      <c r="I126" s="20">
        <v>-1</v>
      </c>
      <c r="J126" s="22" t="s">
        <v>13</v>
      </c>
      <c r="K126" s="20">
        <v>140</v>
      </c>
      <c r="L126" s="20">
        <f t="shared" ref="L126" si="8">I126*K126</f>
        <v>-140</v>
      </c>
    </row>
    <row r="127" spans="1:23" x14ac:dyDescent="0.25">
      <c r="A127" s="14" t="s">
        <v>35</v>
      </c>
      <c r="B127" s="15">
        <v>-1</v>
      </c>
      <c r="C127" s="13" t="s">
        <v>13</v>
      </c>
      <c r="D127" s="15">
        <v>100</v>
      </c>
      <c r="E127" s="15">
        <f t="shared" si="7"/>
        <v>-100</v>
      </c>
      <c r="H127" s="14" t="s">
        <v>80</v>
      </c>
      <c r="I127" s="15">
        <v>-30</v>
      </c>
      <c r="J127" s="13" t="s">
        <v>13</v>
      </c>
      <c r="K127" s="15">
        <v>20</v>
      </c>
      <c r="L127" s="15">
        <f t="shared" ref="L127:L136" si="9">I127*K127</f>
        <v>-600</v>
      </c>
    </row>
    <row r="128" spans="1:23" x14ac:dyDescent="0.25">
      <c r="A128" s="14" t="s">
        <v>36</v>
      </c>
      <c r="B128" s="15">
        <v>-1</v>
      </c>
      <c r="C128" s="13" t="s">
        <v>13</v>
      </c>
      <c r="D128" s="15">
        <v>400</v>
      </c>
      <c r="E128" s="15">
        <f t="shared" si="7"/>
        <v>-400</v>
      </c>
      <c r="H128" s="14" t="s">
        <v>35</v>
      </c>
      <c r="I128" s="15">
        <v>-1</v>
      </c>
      <c r="J128" s="13" t="s">
        <v>13</v>
      </c>
      <c r="K128" s="15">
        <v>100</v>
      </c>
      <c r="L128" s="15">
        <f t="shared" si="9"/>
        <v>-100</v>
      </c>
    </row>
    <row r="129" spans="1:14" x14ac:dyDescent="0.25">
      <c r="A129" s="14" t="s">
        <v>37</v>
      </c>
      <c r="B129" s="15">
        <v>-5</v>
      </c>
      <c r="C129" s="13" t="s">
        <v>13</v>
      </c>
      <c r="D129" s="15">
        <v>140</v>
      </c>
      <c r="E129" s="15">
        <f t="shared" si="7"/>
        <v>-700</v>
      </c>
      <c r="H129" s="21" t="s">
        <v>87</v>
      </c>
      <c r="I129" s="20">
        <v>-1</v>
      </c>
      <c r="J129" s="22" t="s">
        <v>13</v>
      </c>
      <c r="K129" s="20">
        <v>425</v>
      </c>
      <c r="L129" s="20">
        <f t="shared" si="9"/>
        <v>-425</v>
      </c>
    </row>
    <row r="130" spans="1:14" x14ac:dyDescent="0.25">
      <c r="A130" s="29" t="s">
        <v>111</v>
      </c>
      <c r="B130" s="4">
        <v>-1</v>
      </c>
      <c r="C130" s="3"/>
      <c r="D130" s="4">
        <v>300</v>
      </c>
      <c r="E130" s="15">
        <f t="shared" si="7"/>
        <v>-300</v>
      </c>
      <c r="H130" s="29" t="s">
        <v>111</v>
      </c>
      <c r="I130" s="4">
        <v>-1</v>
      </c>
      <c r="J130" s="3"/>
      <c r="K130" s="4">
        <v>300</v>
      </c>
      <c r="L130" s="4">
        <f t="shared" si="9"/>
        <v>-300</v>
      </c>
    </row>
    <row r="131" spans="1:14" x14ac:dyDescent="0.25">
      <c r="A131" s="14" t="s">
        <v>38</v>
      </c>
      <c r="B131" s="15">
        <v>-1</v>
      </c>
      <c r="C131" s="13" t="s">
        <v>13</v>
      </c>
      <c r="D131" s="15">
        <v>1093</v>
      </c>
      <c r="E131" s="15">
        <f t="shared" si="7"/>
        <v>-1093</v>
      </c>
      <c r="H131" s="14" t="s">
        <v>37</v>
      </c>
      <c r="I131" s="36">
        <v>-6</v>
      </c>
      <c r="J131" s="13" t="s">
        <v>13</v>
      </c>
      <c r="K131" s="15">
        <v>140</v>
      </c>
      <c r="L131" s="15">
        <f t="shared" si="9"/>
        <v>-840</v>
      </c>
    </row>
    <row r="132" spans="1:14" x14ac:dyDescent="0.25">
      <c r="A132" s="14" t="s">
        <v>39</v>
      </c>
      <c r="B132" s="15">
        <v>-1</v>
      </c>
      <c r="C132" s="13" t="s">
        <v>13</v>
      </c>
      <c r="D132" s="15">
        <v>497</v>
      </c>
      <c r="E132" s="15">
        <f t="shared" si="7"/>
        <v>-497</v>
      </c>
      <c r="H132" s="14" t="s">
        <v>38</v>
      </c>
      <c r="I132" s="15">
        <v>-1</v>
      </c>
      <c r="J132" s="13" t="s">
        <v>13</v>
      </c>
      <c r="K132" s="15">
        <v>1093</v>
      </c>
      <c r="L132" s="15">
        <f t="shared" si="9"/>
        <v>-1093</v>
      </c>
    </row>
    <row r="133" spans="1:14" x14ac:dyDescent="0.25">
      <c r="A133" s="14" t="s">
        <v>40</v>
      </c>
      <c r="B133" s="15"/>
      <c r="C133" s="13" t="s">
        <v>13</v>
      </c>
      <c r="D133" s="17">
        <v>0.12</v>
      </c>
      <c r="E133" s="15">
        <f t="shared" si="7"/>
        <v>0</v>
      </c>
      <c r="H133" s="14" t="s">
        <v>39</v>
      </c>
      <c r="I133" s="15">
        <v>-1</v>
      </c>
      <c r="J133" s="13" t="s">
        <v>13</v>
      </c>
      <c r="K133" s="15">
        <v>497</v>
      </c>
      <c r="L133" s="15">
        <f t="shared" si="9"/>
        <v>-497</v>
      </c>
    </row>
    <row r="134" spans="1:14" x14ac:dyDescent="0.25">
      <c r="A134" s="14" t="s">
        <v>41</v>
      </c>
      <c r="B134" s="18"/>
      <c r="C134" s="13" t="s">
        <v>13</v>
      </c>
      <c r="D134" s="15">
        <v>90</v>
      </c>
      <c r="E134" s="15">
        <f t="shared" si="7"/>
        <v>0</v>
      </c>
      <c r="H134" s="14" t="s">
        <v>40</v>
      </c>
      <c r="I134" s="15"/>
      <c r="J134" s="13" t="s">
        <v>13</v>
      </c>
      <c r="K134" s="17">
        <v>0.12</v>
      </c>
      <c r="L134" s="15">
        <f t="shared" si="9"/>
        <v>0</v>
      </c>
    </row>
    <row r="135" spans="1:14" x14ac:dyDescent="0.25">
      <c r="A135" s="14" t="s">
        <v>42</v>
      </c>
      <c r="B135" s="15"/>
      <c r="C135" s="13" t="s">
        <v>13</v>
      </c>
      <c r="D135" s="15">
        <v>293</v>
      </c>
      <c r="E135" s="15">
        <f t="shared" si="7"/>
        <v>0</v>
      </c>
      <c r="H135" s="14" t="s">
        <v>41</v>
      </c>
      <c r="I135" s="18"/>
      <c r="J135" s="13" t="s">
        <v>13</v>
      </c>
      <c r="K135" s="15">
        <v>90</v>
      </c>
      <c r="L135" s="15">
        <f t="shared" si="9"/>
        <v>0</v>
      </c>
    </row>
    <row r="136" spans="1:14" x14ac:dyDescent="0.25">
      <c r="A136" s="14" t="s">
        <v>43</v>
      </c>
      <c r="B136" s="15"/>
      <c r="C136" s="13" t="s">
        <v>13</v>
      </c>
      <c r="D136" s="15"/>
      <c r="E136" s="15">
        <v>-800</v>
      </c>
      <c r="H136" s="14" t="s">
        <v>42</v>
      </c>
      <c r="I136" s="15"/>
      <c r="J136" s="13" t="s">
        <v>13</v>
      </c>
      <c r="K136" s="15">
        <v>293</v>
      </c>
      <c r="L136" s="15">
        <f t="shared" si="9"/>
        <v>0</v>
      </c>
    </row>
    <row r="137" spans="1:14" x14ac:dyDescent="0.25">
      <c r="A137" s="10" t="s">
        <v>44</v>
      </c>
      <c r="B137" s="11"/>
      <c r="C137" s="13" t="s">
        <v>13</v>
      </c>
      <c r="D137" s="11"/>
      <c r="E137" s="11">
        <f>SUM(E125:E136)</f>
        <v>-5215</v>
      </c>
      <c r="H137" s="14" t="s">
        <v>43</v>
      </c>
      <c r="I137" s="15"/>
      <c r="J137" s="13" t="s">
        <v>13</v>
      </c>
      <c r="K137" s="15"/>
      <c r="L137" s="15">
        <v>-800</v>
      </c>
      <c r="N137" s="19">
        <f>E137-L138</f>
        <v>-420</v>
      </c>
    </row>
    <row r="138" spans="1:14" x14ac:dyDescent="0.25">
      <c r="A138" s="14" t="s">
        <v>45</v>
      </c>
      <c r="B138" s="15"/>
      <c r="C138" s="13" t="s">
        <v>13</v>
      </c>
      <c r="D138" s="15"/>
      <c r="E138" s="15">
        <f>SUM(E122,E137)</f>
        <v>13108.5</v>
      </c>
      <c r="H138" s="10" t="s">
        <v>44</v>
      </c>
      <c r="I138" s="11"/>
      <c r="J138" s="13" t="s">
        <v>13</v>
      </c>
      <c r="K138" s="11"/>
      <c r="L138" s="11">
        <f>SUM(L126:L137)</f>
        <v>-4795</v>
      </c>
    </row>
    <row r="139" spans="1:14" x14ac:dyDescent="0.25">
      <c r="H139" s="14" t="s">
        <v>45</v>
      </c>
      <c r="I139" s="15"/>
      <c r="J139" s="13" t="s">
        <v>13</v>
      </c>
      <c r="K139" s="15"/>
      <c r="L139" s="15">
        <f>SUM(L123,L138)</f>
        <v>13528.5</v>
      </c>
    </row>
    <row r="142" spans="1:14" x14ac:dyDescent="0.25">
      <c r="A142" s="12" t="s">
        <v>46</v>
      </c>
    </row>
    <row r="143" spans="1:14" x14ac:dyDescent="0.25">
      <c r="H143" s="12" t="s">
        <v>46</v>
      </c>
    </row>
    <row r="144" spans="1:14" x14ac:dyDescent="0.25">
      <c r="A144" t="s">
        <v>53</v>
      </c>
    </row>
    <row r="145" spans="1:12" x14ac:dyDescent="0.25">
      <c r="A145" s="12" t="s">
        <v>1</v>
      </c>
      <c r="B145" s="12" t="s">
        <v>2</v>
      </c>
      <c r="H145" t="s">
        <v>53</v>
      </c>
    </row>
    <row r="146" spans="1:12" x14ac:dyDescent="0.25">
      <c r="A146" s="12" t="s">
        <v>3</v>
      </c>
      <c r="B146" s="12" t="s">
        <v>4</v>
      </c>
      <c r="H146" s="12" t="s">
        <v>1</v>
      </c>
      <c r="I146" s="12" t="s">
        <v>2</v>
      </c>
    </row>
    <row r="147" spans="1:12" x14ac:dyDescent="0.25">
      <c r="A147" s="12" t="s">
        <v>5</v>
      </c>
      <c r="B147" s="12" t="s">
        <v>6</v>
      </c>
      <c r="H147" s="12" t="s">
        <v>3</v>
      </c>
      <c r="I147" s="12" t="s">
        <v>4</v>
      </c>
    </row>
    <row r="148" spans="1:12" x14ac:dyDescent="0.25">
      <c r="A148" s="12" t="s">
        <v>7</v>
      </c>
      <c r="B148" s="12" t="s">
        <v>8</v>
      </c>
      <c r="H148" s="12" t="s">
        <v>5</v>
      </c>
      <c r="I148" s="12" t="s">
        <v>6</v>
      </c>
    </row>
    <row r="149" spans="1:12" x14ac:dyDescent="0.25">
      <c r="A149" s="12" t="s">
        <v>9</v>
      </c>
      <c r="B149" s="12" t="s">
        <v>77</v>
      </c>
      <c r="H149" s="12" t="s">
        <v>7</v>
      </c>
      <c r="I149" s="12" t="s">
        <v>8</v>
      </c>
    </row>
    <row r="150" spans="1:12" x14ac:dyDescent="0.25">
      <c r="H150" s="12" t="s">
        <v>9</v>
      </c>
      <c r="I150" s="12" t="s">
        <v>77</v>
      </c>
    </row>
    <row r="151" spans="1:12" x14ac:dyDescent="0.25">
      <c r="A151" s="8" t="s">
        <v>11</v>
      </c>
      <c r="B151" s="9" t="s">
        <v>12</v>
      </c>
      <c r="C151" s="9" t="s">
        <v>13</v>
      </c>
      <c r="D151" s="9" t="s">
        <v>14</v>
      </c>
      <c r="E151" s="9" t="s">
        <v>15</v>
      </c>
    </row>
    <row r="152" spans="1:12" x14ac:dyDescent="0.25">
      <c r="A152" s="10" t="s">
        <v>16</v>
      </c>
      <c r="B152" s="11"/>
      <c r="C152" s="13" t="s">
        <v>13</v>
      </c>
      <c r="D152" s="11"/>
      <c r="E152" s="11"/>
      <c r="H152" s="8" t="s">
        <v>11</v>
      </c>
      <c r="I152" s="9" t="s">
        <v>12</v>
      </c>
      <c r="J152" s="9" t="s">
        <v>13</v>
      </c>
      <c r="K152" s="9" t="s">
        <v>14</v>
      </c>
      <c r="L152" s="9" t="s">
        <v>15</v>
      </c>
    </row>
    <row r="153" spans="1:12" x14ac:dyDescent="0.25">
      <c r="A153" s="14" t="s">
        <v>54</v>
      </c>
      <c r="B153" s="15">
        <v>1600</v>
      </c>
      <c r="C153" s="13" t="s">
        <v>18</v>
      </c>
      <c r="D153" s="16">
        <v>10</v>
      </c>
      <c r="E153" s="15">
        <f>B153*D153</f>
        <v>16000</v>
      </c>
      <c r="H153" s="10" t="s">
        <v>16</v>
      </c>
      <c r="I153" s="11"/>
      <c r="J153" s="13" t="s">
        <v>13</v>
      </c>
      <c r="K153" s="11"/>
      <c r="L153" s="11"/>
    </row>
    <row r="154" spans="1:12" x14ac:dyDescent="0.25">
      <c r="A154" s="14" t="s">
        <v>55</v>
      </c>
      <c r="B154" s="15">
        <v>5300</v>
      </c>
      <c r="C154" s="13" t="s">
        <v>18</v>
      </c>
      <c r="D154" s="16">
        <v>0.65</v>
      </c>
      <c r="E154" s="15">
        <f>B154*D154</f>
        <v>3445</v>
      </c>
      <c r="H154" s="14" t="s">
        <v>54</v>
      </c>
      <c r="I154" s="15">
        <v>1600</v>
      </c>
      <c r="J154" s="13" t="s">
        <v>18</v>
      </c>
      <c r="K154" s="16">
        <v>10</v>
      </c>
      <c r="L154" s="15">
        <f>I154*K154</f>
        <v>16000</v>
      </c>
    </row>
    <row r="155" spans="1:12" x14ac:dyDescent="0.25">
      <c r="A155" s="10" t="s">
        <v>20</v>
      </c>
      <c r="B155" s="11"/>
      <c r="C155" s="13" t="s">
        <v>13</v>
      </c>
      <c r="D155" s="11"/>
      <c r="E155" s="11">
        <f>SUM(E153:E154)</f>
        <v>19445</v>
      </c>
      <c r="H155" s="14" t="s">
        <v>55</v>
      </c>
      <c r="I155" s="15">
        <v>5300</v>
      </c>
      <c r="J155" s="13" t="s">
        <v>18</v>
      </c>
      <c r="K155" s="16">
        <v>0.65</v>
      </c>
      <c r="L155" s="15">
        <f>I155*K155</f>
        <v>3445</v>
      </c>
    </row>
    <row r="156" spans="1:12" x14ac:dyDescent="0.25">
      <c r="A156" s="14" t="s">
        <v>13</v>
      </c>
      <c r="B156" s="15"/>
      <c r="C156" s="13" t="s">
        <v>13</v>
      </c>
      <c r="D156" s="15"/>
      <c r="E156" s="15"/>
      <c r="H156" s="10" t="s">
        <v>20</v>
      </c>
      <c r="I156" s="11"/>
      <c r="J156" s="13" t="s">
        <v>13</v>
      </c>
      <c r="K156" s="11"/>
      <c r="L156" s="11">
        <f>SUM(L154:L155)</f>
        <v>19445</v>
      </c>
    </row>
    <row r="157" spans="1:12" x14ac:dyDescent="0.25">
      <c r="A157" s="10" t="s">
        <v>21</v>
      </c>
      <c r="B157" s="11"/>
      <c r="C157" s="13" t="s">
        <v>13</v>
      </c>
      <c r="D157" s="11"/>
      <c r="E157" s="11"/>
      <c r="H157" s="14" t="s">
        <v>13</v>
      </c>
      <c r="I157" s="15"/>
      <c r="J157" s="13" t="s">
        <v>13</v>
      </c>
      <c r="K157" s="15"/>
      <c r="L157" s="15"/>
    </row>
    <row r="158" spans="1:12" x14ac:dyDescent="0.25">
      <c r="A158" s="14" t="s">
        <v>22</v>
      </c>
      <c r="B158" s="15">
        <v>-7</v>
      </c>
      <c r="C158" s="13" t="s">
        <v>18</v>
      </c>
      <c r="D158" s="16">
        <v>60</v>
      </c>
      <c r="E158" s="15">
        <f>B158*D158</f>
        <v>-420</v>
      </c>
      <c r="H158" s="10" t="s">
        <v>21</v>
      </c>
      <c r="I158" s="11"/>
      <c r="J158" s="13" t="s">
        <v>13</v>
      </c>
      <c r="K158" s="11"/>
      <c r="L158" s="11"/>
    </row>
    <row r="159" spans="1:12" x14ac:dyDescent="0.25">
      <c r="A159" s="14" t="s">
        <v>23</v>
      </c>
      <c r="B159" s="15">
        <v>-83</v>
      </c>
      <c r="C159" s="13" t="s">
        <v>18</v>
      </c>
      <c r="D159" s="16">
        <v>18</v>
      </c>
      <c r="E159" s="15">
        <f>B159*D159</f>
        <v>-1494</v>
      </c>
      <c r="H159" s="14" t="s">
        <v>22</v>
      </c>
      <c r="I159" s="15">
        <v>-7</v>
      </c>
      <c r="J159" s="13" t="s">
        <v>18</v>
      </c>
      <c r="K159" s="16">
        <v>60</v>
      </c>
      <c r="L159" s="15">
        <f>I159*K159</f>
        <v>-420</v>
      </c>
    </row>
    <row r="160" spans="1:12" x14ac:dyDescent="0.25">
      <c r="A160" s="14" t="s">
        <v>82</v>
      </c>
      <c r="B160" s="15">
        <v>-25</v>
      </c>
      <c r="C160" s="13" t="s">
        <v>79</v>
      </c>
      <c r="D160" s="16"/>
      <c r="E160" s="15"/>
      <c r="H160" s="14" t="s">
        <v>23</v>
      </c>
      <c r="I160" s="15">
        <v>-83</v>
      </c>
      <c r="J160" s="13" t="s">
        <v>18</v>
      </c>
      <c r="K160" s="16">
        <v>18</v>
      </c>
      <c r="L160" s="15">
        <f>I160*K160</f>
        <v>-1494</v>
      </c>
    </row>
    <row r="161" spans="1:12" x14ac:dyDescent="0.25">
      <c r="A161" s="14" t="s">
        <v>26</v>
      </c>
      <c r="B161" s="15"/>
      <c r="C161" s="13" t="s">
        <v>27</v>
      </c>
      <c r="D161" s="15"/>
      <c r="E161" s="15">
        <v>-195</v>
      </c>
      <c r="H161" s="14" t="s">
        <v>82</v>
      </c>
      <c r="I161" s="15">
        <v>-25</v>
      </c>
      <c r="J161" s="13" t="s">
        <v>79</v>
      </c>
      <c r="K161" s="16"/>
      <c r="L161" s="15"/>
    </row>
    <row r="162" spans="1:12" x14ac:dyDescent="0.25">
      <c r="A162" s="14" t="s">
        <v>28</v>
      </c>
      <c r="B162" s="15"/>
      <c r="C162" s="13" t="s">
        <v>27</v>
      </c>
      <c r="D162" s="15"/>
      <c r="E162" s="15">
        <v>-277</v>
      </c>
      <c r="H162" s="14" t="s">
        <v>26</v>
      </c>
      <c r="I162" s="15"/>
      <c r="J162" s="13" t="s">
        <v>27</v>
      </c>
      <c r="K162" s="15"/>
      <c r="L162" s="15">
        <v>-195</v>
      </c>
    </row>
    <row r="163" spans="1:12" x14ac:dyDescent="0.25">
      <c r="A163" s="14" t="s">
        <v>30</v>
      </c>
      <c r="B163" s="15"/>
      <c r="C163" s="13" t="s">
        <v>27</v>
      </c>
      <c r="D163" s="15"/>
      <c r="E163" s="15">
        <v>-306</v>
      </c>
      <c r="H163" s="14" t="s">
        <v>28</v>
      </c>
      <c r="I163" s="15"/>
      <c r="J163" s="13" t="s">
        <v>27</v>
      </c>
      <c r="K163" s="15"/>
      <c r="L163" s="15">
        <v>-277</v>
      </c>
    </row>
    <row r="164" spans="1:12" x14ac:dyDescent="0.25">
      <c r="A164" s="14" t="s">
        <v>56</v>
      </c>
      <c r="B164" s="15"/>
      <c r="C164" s="13" t="s">
        <v>27</v>
      </c>
      <c r="D164" s="15"/>
      <c r="E164" s="15">
        <v>-175</v>
      </c>
      <c r="H164" s="14" t="s">
        <v>30</v>
      </c>
      <c r="I164" s="15"/>
      <c r="J164" s="13" t="s">
        <v>27</v>
      </c>
      <c r="K164" s="15"/>
      <c r="L164" s="15">
        <v>-306</v>
      </c>
    </row>
    <row r="165" spans="1:12" x14ac:dyDescent="0.25">
      <c r="A165" s="14" t="s">
        <v>57</v>
      </c>
      <c r="B165" s="15">
        <v>-1880</v>
      </c>
      <c r="C165" s="13" t="s">
        <v>27</v>
      </c>
      <c r="D165" s="16">
        <v>0.5</v>
      </c>
      <c r="E165" s="15">
        <f>B165*D165</f>
        <v>-940</v>
      </c>
      <c r="H165" s="14" t="s">
        <v>56</v>
      </c>
      <c r="I165" s="15"/>
      <c r="J165" s="13" t="s">
        <v>27</v>
      </c>
      <c r="K165" s="15"/>
      <c r="L165" s="15">
        <v>-175</v>
      </c>
    </row>
    <row r="166" spans="1:12" x14ac:dyDescent="0.25">
      <c r="A166" s="10" t="s">
        <v>31</v>
      </c>
      <c r="B166" s="11"/>
      <c r="C166" s="13" t="s">
        <v>13</v>
      </c>
      <c r="D166" s="11"/>
      <c r="E166" s="11">
        <f>SUM(E158:E165)</f>
        <v>-3807</v>
      </c>
      <c r="H166" s="14" t="s">
        <v>57</v>
      </c>
      <c r="I166" s="15">
        <v>-1880</v>
      </c>
      <c r="J166" s="13" t="s">
        <v>27</v>
      </c>
      <c r="K166" s="16">
        <v>0.5</v>
      </c>
      <c r="L166" s="15">
        <f>I166*K166</f>
        <v>-940</v>
      </c>
    </row>
    <row r="167" spans="1:12" x14ac:dyDescent="0.25">
      <c r="A167" s="10" t="s">
        <v>58</v>
      </c>
      <c r="B167" s="11"/>
      <c r="C167" s="13" t="s">
        <v>13</v>
      </c>
      <c r="D167" s="11"/>
      <c r="E167" s="11">
        <f>SUM(E155,E166)</f>
        <v>15638</v>
      </c>
      <c r="H167" s="10" t="s">
        <v>31</v>
      </c>
      <c r="I167" s="11"/>
      <c r="J167" s="13" t="s">
        <v>13</v>
      </c>
      <c r="K167" s="11"/>
      <c r="L167" s="11">
        <f>SUM(L159:L166)</f>
        <v>-3807</v>
      </c>
    </row>
    <row r="168" spans="1:12" x14ac:dyDescent="0.25">
      <c r="A168" s="14" t="s">
        <v>13</v>
      </c>
      <c r="B168" s="15"/>
      <c r="C168" s="13" t="s">
        <v>13</v>
      </c>
      <c r="D168" s="15"/>
      <c r="E168" s="15"/>
      <c r="H168" s="10" t="s">
        <v>58</v>
      </c>
      <c r="I168" s="11"/>
      <c r="J168" s="13" t="s">
        <v>13</v>
      </c>
      <c r="K168" s="11"/>
      <c r="L168" s="11">
        <f>SUM(L156,L167)</f>
        <v>15638</v>
      </c>
    </row>
    <row r="169" spans="1:12" x14ac:dyDescent="0.25">
      <c r="A169" s="10" t="s">
        <v>33</v>
      </c>
      <c r="B169" s="11"/>
      <c r="C169" s="13" t="s">
        <v>13</v>
      </c>
      <c r="D169" s="11"/>
      <c r="E169" s="11"/>
      <c r="H169" s="14" t="s">
        <v>13</v>
      </c>
      <c r="I169" s="15"/>
      <c r="J169" s="13" t="s">
        <v>13</v>
      </c>
      <c r="K169" s="15"/>
      <c r="L169" s="15"/>
    </row>
    <row r="170" spans="1:12" x14ac:dyDescent="0.25">
      <c r="A170" s="14" t="s">
        <v>80</v>
      </c>
      <c r="B170" s="15">
        <v>-25</v>
      </c>
      <c r="C170" s="13" t="s">
        <v>13</v>
      </c>
      <c r="D170" s="15">
        <v>20</v>
      </c>
      <c r="E170" s="15">
        <f t="shared" ref="E170:E178" si="10">B170*D170</f>
        <v>-500</v>
      </c>
      <c r="H170" s="10" t="s">
        <v>33</v>
      </c>
      <c r="I170" s="11"/>
      <c r="J170" s="13" t="s">
        <v>13</v>
      </c>
      <c r="K170" s="11"/>
      <c r="L170" s="11"/>
    </row>
    <row r="171" spans="1:12" x14ac:dyDescent="0.25">
      <c r="A171" s="14" t="s">
        <v>35</v>
      </c>
      <c r="B171" s="15">
        <v>-1</v>
      </c>
      <c r="C171" s="13" t="s">
        <v>13</v>
      </c>
      <c r="D171" s="15">
        <v>100</v>
      </c>
      <c r="E171" s="15">
        <f t="shared" si="10"/>
        <v>-100</v>
      </c>
      <c r="H171" s="14" t="s">
        <v>80</v>
      </c>
      <c r="I171" s="15">
        <v>-25</v>
      </c>
      <c r="J171" s="13" t="s">
        <v>13</v>
      </c>
      <c r="K171" s="15">
        <v>20</v>
      </c>
      <c r="L171" s="15">
        <f t="shared" ref="L171:L179" si="11">I171*K171</f>
        <v>-500</v>
      </c>
    </row>
    <row r="172" spans="1:12" x14ac:dyDescent="0.25">
      <c r="A172" s="14" t="s">
        <v>59</v>
      </c>
      <c r="B172" s="15">
        <v>-1</v>
      </c>
      <c r="C172" s="13" t="s">
        <v>13</v>
      </c>
      <c r="D172" s="15">
        <v>400</v>
      </c>
      <c r="E172" s="15">
        <f t="shared" si="10"/>
        <v>-400</v>
      </c>
      <c r="H172" s="14" t="s">
        <v>35</v>
      </c>
      <c r="I172" s="15">
        <v>-1</v>
      </c>
      <c r="J172" s="13" t="s">
        <v>13</v>
      </c>
      <c r="K172" s="15">
        <v>100</v>
      </c>
      <c r="L172" s="15">
        <f t="shared" si="11"/>
        <v>-100</v>
      </c>
    </row>
    <row r="173" spans="1:12" x14ac:dyDescent="0.25">
      <c r="A173" s="14" t="s">
        <v>37</v>
      </c>
      <c r="B173" s="15">
        <v>-4</v>
      </c>
      <c r="C173" s="13" t="s">
        <v>13</v>
      </c>
      <c r="D173" s="15">
        <v>140</v>
      </c>
      <c r="E173" s="15">
        <f t="shared" si="10"/>
        <v>-560</v>
      </c>
      <c r="H173" s="21" t="s">
        <v>87</v>
      </c>
      <c r="I173" s="20">
        <v>-1</v>
      </c>
      <c r="J173" s="22" t="s">
        <v>13</v>
      </c>
      <c r="K173" s="20">
        <v>425</v>
      </c>
      <c r="L173" s="20">
        <f t="shared" si="11"/>
        <v>-425</v>
      </c>
    </row>
    <row r="174" spans="1:12" x14ac:dyDescent="0.25">
      <c r="A174" s="14" t="s">
        <v>38</v>
      </c>
      <c r="B174" s="15">
        <v>-1</v>
      </c>
      <c r="C174" s="13" t="s">
        <v>13</v>
      </c>
      <c r="D174" s="15">
        <v>1517</v>
      </c>
      <c r="E174" s="15">
        <f t="shared" si="10"/>
        <v>-1517</v>
      </c>
      <c r="H174" s="14" t="s">
        <v>37</v>
      </c>
      <c r="I174" s="36">
        <v>-5</v>
      </c>
      <c r="J174" s="13" t="s">
        <v>13</v>
      </c>
      <c r="K174" s="15">
        <v>140</v>
      </c>
      <c r="L174" s="15">
        <f t="shared" si="11"/>
        <v>-700</v>
      </c>
    </row>
    <row r="175" spans="1:12" x14ac:dyDescent="0.25">
      <c r="A175" s="14" t="s">
        <v>60</v>
      </c>
      <c r="B175" s="15">
        <v>-1</v>
      </c>
      <c r="C175" s="13" t="s">
        <v>13</v>
      </c>
      <c r="D175" s="15">
        <v>418</v>
      </c>
      <c r="E175" s="15">
        <f t="shared" si="10"/>
        <v>-418</v>
      </c>
      <c r="H175" s="14" t="s">
        <v>38</v>
      </c>
      <c r="I175" s="15">
        <v>-1</v>
      </c>
      <c r="J175" s="13" t="s">
        <v>13</v>
      </c>
      <c r="K175" s="15">
        <v>1517</v>
      </c>
      <c r="L175" s="15">
        <f t="shared" si="11"/>
        <v>-1517</v>
      </c>
    </row>
    <row r="176" spans="1:12" x14ac:dyDescent="0.25">
      <c r="A176" s="14" t="s">
        <v>61</v>
      </c>
      <c r="B176" s="15"/>
      <c r="C176" s="13" t="s">
        <v>13</v>
      </c>
      <c r="D176" s="16">
        <v>0.34</v>
      </c>
      <c r="E176" s="15">
        <f t="shared" si="10"/>
        <v>0</v>
      </c>
      <c r="H176" s="14" t="s">
        <v>60</v>
      </c>
      <c r="I176" s="15">
        <v>-1</v>
      </c>
      <c r="J176" s="13" t="s">
        <v>13</v>
      </c>
      <c r="K176" s="15">
        <v>418</v>
      </c>
      <c r="L176" s="15">
        <f t="shared" si="11"/>
        <v>-418</v>
      </c>
    </row>
    <row r="177" spans="1:14" x14ac:dyDescent="0.25">
      <c r="A177" s="14" t="s">
        <v>41</v>
      </c>
      <c r="B177" s="18"/>
      <c r="C177" s="13" t="s">
        <v>13</v>
      </c>
      <c r="D177" s="15">
        <v>90</v>
      </c>
      <c r="E177" s="15">
        <f t="shared" si="10"/>
        <v>0</v>
      </c>
      <c r="H177" s="14" t="s">
        <v>61</v>
      </c>
      <c r="I177" s="15"/>
      <c r="J177" s="13" t="s">
        <v>13</v>
      </c>
      <c r="K177" s="16">
        <v>0.34</v>
      </c>
      <c r="L177" s="15">
        <f t="shared" si="11"/>
        <v>0</v>
      </c>
    </row>
    <row r="178" spans="1:14" x14ac:dyDescent="0.25">
      <c r="A178" s="14" t="s">
        <v>42</v>
      </c>
      <c r="B178" s="15"/>
      <c r="C178" s="13" t="s">
        <v>13</v>
      </c>
      <c r="D178" s="15">
        <v>311</v>
      </c>
      <c r="E178" s="15">
        <f t="shared" si="10"/>
        <v>0</v>
      </c>
      <c r="H178" s="14" t="s">
        <v>41</v>
      </c>
      <c r="I178" s="18"/>
      <c r="J178" s="13" t="s">
        <v>13</v>
      </c>
      <c r="K178" s="15">
        <v>90</v>
      </c>
      <c r="L178" s="15">
        <f t="shared" si="11"/>
        <v>0</v>
      </c>
    </row>
    <row r="179" spans="1:14" x14ac:dyDescent="0.25">
      <c r="A179" s="14" t="s">
        <v>43</v>
      </c>
      <c r="B179" s="15"/>
      <c r="C179" s="13" t="s">
        <v>13</v>
      </c>
      <c r="D179" s="15"/>
      <c r="E179" s="15">
        <v>-800</v>
      </c>
      <c r="H179" s="14" t="s">
        <v>42</v>
      </c>
      <c r="I179" s="15"/>
      <c r="J179" s="13" t="s">
        <v>13</v>
      </c>
      <c r="K179" s="15">
        <v>311</v>
      </c>
      <c r="L179" s="15">
        <f t="shared" si="11"/>
        <v>0</v>
      </c>
    </row>
    <row r="180" spans="1:14" x14ac:dyDescent="0.25">
      <c r="A180" s="10" t="s">
        <v>44</v>
      </c>
      <c r="B180" s="11"/>
      <c r="C180" s="13" t="s">
        <v>13</v>
      </c>
      <c r="D180" s="11"/>
      <c r="E180" s="11">
        <f>SUM(E170:E179)</f>
        <v>-4295</v>
      </c>
      <c r="H180" s="14" t="s">
        <v>43</v>
      </c>
      <c r="I180" s="15"/>
      <c r="J180" s="13" t="s">
        <v>13</v>
      </c>
      <c r="K180" s="15"/>
      <c r="L180" s="15">
        <v>-800</v>
      </c>
      <c r="N180" s="19">
        <f>E180-L181</f>
        <v>165</v>
      </c>
    </row>
    <row r="181" spans="1:14" x14ac:dyDescent="0.25">
      <c r="A181" s="14" t="s">
        <v>45</v>
      </c>
      <c r="B181" s="15"/>
      <c r="C181" s="13" t="s">
        <v>13</v>
      </c>
      <c r="D181" s="15"/>
      <c r="E181" s="15">
        <f>SUM(E167,E180)</f>
        <v>11343</v>
      </c>
      <c r="H181" s="10" t="s">
        <v>44</v>
      </c>
      <c r="I181" s="11"/>
      <c r="J181" s="13" t="s">
        <v>13</v>
      </c>
      <c r="K181" s="11"/>
      <c r="L181" s="11">
        <f>SUM(L171:L180)</f>
        <v>-4460</v>
      </c>
    </row>
    <row r="182" spans="1:14" x14ac:dyDescent="0.25">
      <c r="H182" s="14" t="s">
        <v>45</v>
      </c>
      <c r="I182" s="15"/>
      <c r="J182" s="13" t="s">
        <v>13</v>
      </c>
      <c r="K182" s="15"/>
      <c r="L182" s="15">
        <f>SUM(L168,L181)</f>
        <v>11178</v>
      </c>
    </row>
    <row r="185" spans="1:14" x14ac:dyDescent="0.25">
      <c r="A185" s="12" t="s">
        <v>46</v>
      </c>
    </row>
    <row r="186" spans="1:14" x14ac:dyDescent="0.25">
      <c r="H186" s="12" t="s">
        <v>46</v>
      </c>
    </row>
    <row r="187" spans="1:14" x14ac:dyDescent="0.25">
      <c r="A187" t="s">
        <v>62</v>
      </c>
    </row>
    <row r="188" spans="1:14" x14ac:dyDescent="0.25">
      <c r="A188" s="12" t="s">
        <v>1</v>
      </c>
      <c r="B188" s="12" t="s">
        <v>2</v>
      </c>
      <c r="H188" t="s">
        <v>62</v>
      </c>
    </row>
    <row r="189" spans="1:14" x14ac:dyDescent="0.25">
      <c r="A189" s="12" t="s">
        <v>3</v>
      </c>
      <c r="B189" s="12" t="s">
        <v>4</v>
      </c>
      <c r="H189" s="12" t="s">
        <v>1</v>
      </c>
      <c r="I189" s="12" t="s">
        <v>2</v>
      </c>
    </row>
    <row r="190" spans="1:14" x14ac:dyDescent="0.25">
      <c r="A190" s="12" t="s">
        <v>5</v>
      </c>
      <c r="B190" s="12" t="s">
        <v>6</v>
      </c>
      <c r="H190" s="12" t="s">
        <v>3</v>
      </c>
      <c r="I190" s="12" t="s">
        <v>4</v>
      </c>
    </row>
    <row r="191" spans="1:14" x14ac:dyDescent="0.25">
      <c r="A191" s="12" t="s">
        <v>7</v>
      </c>
      <c r="B191" s="12" t="s">
        <v>8</v>
      </c>
      <c r="H191" s="12" t="s">
        <v>5</v>
      </c>
      <c r="I191" s="12" t="s">
        <v>6</v>
      </c>
    </row>
    <row r="192" spans="1:14" x14ac:dyDescent="0.25">
      <c r="A192" s="12" t="s">
        <v>9</v>
      </c>
      <c r="B192" s="12" t="s">
        <v>77</v>
      </c>
      <c r="H192" s="12" t="s">
        <v>7</v>
      </c>
      <c r="I192" s="12" t="s">
        <v>8</v>
      </c>
    </row>
    <row r="193" spans="1:12" x14ac:dyDescent="0.25">
      <c r="H193" s="12" t="s">
        <v>9</v>
      </c>
      <c r="I193" s="12" t="s">
        <v>77</v>
      </c>
    </row>
    <row r="194" spans="1:12" x14ac:dyDescent="0.25">
      <c r="A194" s="8" t="s">
        <v>11</v>
      </c>
      <c r="B194" s="9" t="s">
        <v>12</v>
      </c>
      <c r="C194" s="9" t="s">
        <v>13</v>
      </c>
      <c r="D194" s="9" t="s">
        <v>14</v>
      </c>
      <c r="E194" s="9" t="s">
        <v>15</v>
      </c>
    </row>
    <row r="195" spans="1:12" x14ac:dyDescent="0.25">
      <c r="A195" s="10" t="s">
        <v>16</v>
      </c>
      <c r="B195" s="11"/>
      <c r="C195" s="13" t="s">
        <v>13</v>
      </c>
      <c r="D195" s="11"/>
      <c r="E195" s="11"/>
      <c r="H195" s="8" t="s">
        <v>11</v>
      </c>
      <c r="I195" s="9" t="s">
        <v>12</v>
      </c>
      <c r="J195" s="9" t="s">
        <v>13</v>
      </c>
      <c r="K195" s="9" t="s">
        <v>14</v>
      </c>
      <c r="L195" s="9" t="s">
        <v>15</v>
      </c>
    </row>
    <row r="196" spans="1:12" x14ac:dyDescent="0.25">
      <c r="A196" s="14" t="s">
        <v>54</v>
      </c>
      <c r="B196" s="15">
        <v>4400</v>
      </c>
      <c r="C196" s="13" t="s">
        <v>18</v>
      </c>
      <c r="D196" s="16">
        <v>4.0999999999999996</v>
      </c>
      <c r="E196" s="15">
        <f>B196*D196</f>
        <v>18040</v>
      </c>
      <c r="H196" s="10" t="s">
        <v>16</v>
      </c>
      <c r="I196" s="11"/>
      <c r="J196" s="13" t="s">
        <v>13</v>
      </c>
      <c r="K196" s="11"/>
      <c r="L196" s="11"/>
    </row>
    <row r="197" spans="1:12" x14ac:dyDescent="0.25">
      <c r="A197" s="10" t="s">
        <v>20</v>
      </c>
      <c r="B197" s="11"/>
      <c r="C197" s="13" t="s">
        <v>13</v>
      </c>
      <c r="D197" s="11"/>
      <c r="E197" s="11">
        <f>SUM(E196:E196)</f>
        <v>18040</v>
      </c>
      <c r="H197" s="14" t="s">
        <v>54</v>
      </c>
      <c r="I197" s="15">
        <v>4400</v>
      </c>
      <c r="J197" s="13" t="s">
        <v>18</v>
      </c>
      <c r="K197" s="16">
        <v>4.0999999999999996</v>
      </c>
      <c r="L197" s="15">
        <f>I197*K197</f>
        <v>18040</v>
      </c>
    </row>
    <row r="198" spans="1:12" x14ac:dyDescent="0.25">
      <c r="A198" s="14" t="s">
        <v>13</v>
      </c>
      <c r="B198" s="15"/>
      <c r="C198" s="13" t="s">
        <v>13</v>
      </c>
      <c r="D198" s="15"/>
      <c r="E198" s="15"/>
      <c r="H198" s="10" t="s">
        <v>20</v>
      </c>
      <c r="I198" s="11"/>
      <c r="J198" s="13" t="s">
        <v>13</v>
      </c>
      <c r="K198" s="11"/>
      <c r="L198" s="11">
        <f>SUM(L197:L197)</f>
        <v>18040</v>
      </c>
    </row>
    <row r="199" spans="1:12" x14ac:dyDescent="0.25">
      <c r="A199" s="10" t="s">
        <v>21</v>
      </c>
      <c r="B199" s="11"/>
      <c r="C199" s="13" t="s">
        <v>13</v>
      </c>
      <c r="D199" s="11"/>
      <c r="E199" s="11"/>
      <c r="H199" s="14" t="s">
        <v>13</v>
      </c>
      <c r="I199" s="15"/>
      <c r="J199" s="13" t="s">
        <v>13</v>
      </c>
      <c r="K199" s="15"/>
      <c r="L199" s="15"/>
    </row>
    <row r="200" spans="1:12" x14ac:dyDescent="0.25">
      <c r="A200" s="14" t="s">
        <v>22</v>
      </c>
      <c r="B200" s="16">
        <v>-0.25</v>
      </c>
      <c r="C200" s="13" t="s">
        <v>63</v>
      </c>
      <c r="D200" s="16">
        <v>2200</v>
      </c>
      <c r="E200" s="15">
        <f>B200*D200</f>
        <v>-550</v>
      </c>
      <c r="H200" s="10" t="s">
        <v>21</v>
      </c>
      <c r="I200" s="11"/>
      <c r="J200" s="13" t="s">
        <v>13</v>
      </c>
      <c r="K200" s="11"/>
      <c r="L200" s="11"/>
    </row>
    <row r="201" spans="1:12" x14ac:dyDescent="0.25">
      <c r="A201" s="14" t="s">
        <v>23</v>
      </c>
      <c r="B201" s="15">
        <v>-88</v>
      </c>
      <c r="C201" s="13" t="s">
        <v>18</v>
      </c>
      <c r="D201" s="16">
        <v>18</v>
      </c>
      <c r="E201" s="15">
        <f>B201*D201</f>
        <v>-1584</v>
      </c>
      <c r="H201" s="14" t="s">
        <v>22</v>
      </c>
      <c r="I201" s="16">
        <v>-0.25</v>
      </c>
      <c r="J201" s="13" t="s">
        <v>63</v>
      </c>
      <c r="K201" s="16">
        <v>2200</v>
      </c>
      <c r="L201" s="15">
        <f>I201*K201</f>
        <v>-550</v>
      </c>
    </row>
    <row r="202" spans="1:12" x14ac:dyDescent="0.25">
      <c r="A202" s="14" t="s">
        <v>78</v>
      </c>
      <c r="B202" s="15">
        <v>-35</v>
      </c>
      <c r="C202" s="13" t="s">
        <v>79</v>
      </c>
      <c r="D202" s="16"/>
      <c r="E202" s="15"/>
      <c r="H202" s="14" t="s">
        <v>23</v>
      </c>
      <c r="I202" s="15">
        <v>-88</v>
      </c>
      <c r="J202" s="13" t="s">
        <v>18</v>
      </c>
      <c r="K202" s="16">
        <v>18</v>
      </c>
      <c r="L202" s="15">
        <f>I202*K202</f>
        <v>-1584</v>
      </c>
    </row>
    <row r="203" spans="1:12" x14ac:dyDescent="0.25">
      <c r="A203" s="14" t="s">
        <v>26</v>
      </c>
      <c r="B203" s="15"/>
      <c r="C203" s="13" t="s">
        <v>27</v>
      </c>
      <c r="D203" s="15"/>
      <c r="E203" s="15">
        <v>-668</v>
      </c>
      <c r="H203" s="14" t="s">
        <v>78</v>
      </c>
      <c r="I203" s="15">
        <v>-35</v>
      </c>
      <c r="J203" s="13" t="s">
        <v>79</v>
      </c>
      <c r="K203" s="16"/>
      <c r="L203" s="15"/>
    </row>
    <row r="204" spans="1:12" x14ac:dyDescent="0.25">
      <c r="A204" s="14" t="s">
        <v>28</v>
      </c>
      <c r="B204" s="15"/>
      <c r="C204" s="13" t="s">
        <v>27</v>
      </c>
      <c r="D204" s="15"/>
      <c r="E204" s="15">
        <v>-238</v>
      </c>
      <c r="H204" s="14" t="s">
        <v>26</v>
      </c>
      <c r="I204" s="15"/>
      <c r="J204" s="13" t="s">
        <v>27</v>
      </c>
      <c r="K204" s="15"/>
      <c r="L204" s="15">
        <v>-668</v>
      </c>
    </row>
    <row r="205" spans="1:12" x14ac:dyDescent="0.25">
      <c r="A205" s="14" t="s">
        <v>29</v>
      </c>
      <c r="B205" s="15"/>
      <c r="C205" s="13" t="s">
        <v>27</v>
      </c>
      <c r="D205" s="15"/>
      <c r="E205" s="15">
        <v>-238</v>
      </c>
      <c r="H205" s="14" t="s">
        <v>28</v>
      </c>
      <c r="I205" s="15"/>
      <c r="J205" s="13" t="s">
        <v>27</v>
      </c>
      <c r="K205" s="15"/>
      <c r="L205" s="15">
        <v>-238</v>
      </c>
    </row>
    <row r="206" spans="1:12" x14ac:dyDescent="0.25">
      <c r="A206" s="14" t="s">
        <v>30</v>
      </c>
      <c r="B206" s="15"/>
      <c r="C206" s="13" t="s">
        <v>27</v>
      </c>
      <c r="D206" s="15"/>
      <c r="E206" s="15">
        <v>-41</v>
      </c>
      <c r="H206" s="14" t="s">
        <v>29</v>
      </c>
      <c r="I206" s="15"/>
      <c r="J206" s="13" t="s">
        <v>27</v>
      </c>
      <c r="K206" s="15"/>
      <c r="L206" s="15">
        <v>-238</v>
      </c>
    </row>
    <row r="207" spans="1:12" x14ac:dyDescent="0.25">
      <c r="A207" s="14" t="s">
        <v>56</v>
      </c>
      <c r="B207" s="15"/>
      <c r="C207" s="13" t="s">
        <v>27</v>
      </c>
      <c r="D207" s="15"/>
      <c r="E207" s="15">
        <v>-125</v>
      </c>
      <c r="H207" s="14" t="s">
        <v>30</v>
      </c>
      <c r="I207" s="15"/>
      <c r="J207" s="13" t="s">
        <v>27</v>
      </c>
      <c r="K207" s="15"/>
      <c r="L207" s="15">
        <v>-41</v>
      </c>
    </row>
    <row r="208" spans="1:12" x14ac:dyDescent="0.25">
      <c r="A208" s="14" t="s">
        <v>57</v>
      </c>
      <c r="B208" s="15">
        <v>-4400</v>
      </c>
      <c r="C208" s="13" t="s">
        <v>27</v>
      </c>
      <c r="D208" s="16">
        <v>7.0000000000000007E-2</v>
      </c>
      <c r="E208" s="15">
        <f>B208*D208</f>
        <v>-308.00000000000006</v>
      </c>
      <c r="H208" s="14" t="s">
        <v>56</v>
      </c>
      <c r="I208" s="15"/>
      <c r="J208" s="13" t="s">
        <v>27</v>
      </c>
      <c r="K208" s="15"/>
      <c r="L208" s="15">
        <v>-125</v>
      </c>
    </row>
    <row r="209" spans="1:14" x14ac:dyDescent="0.25">
      <c r="A209" s="10" t="s">
        <v>31</v>
      </c>
      <c r="B209" s="11"/>
      <c r="C209" s="13" t="s">
        <v>13</v>
      </c>
      <c r="D209" s="11"/>
      <c r="E209" s="11">
        <f>SUM(E199:E208)</f>
        <v>-3752</v>
      </c>
      <c r="H209" s="14" t="s">
        <v>57</v>
      </c>
      <c r="I209" s="15">
        <v>-4400</v>
      </c>
      <c r="J209" s="13" t="s">
        <v>27</v>
      </c>
      <c r="K209" s="16">
        <v>7.0000000000000007E-2</v>
      </c>
      <c r="L209" s="15">
        <f>I209*K209</f>
        <v>-308.00000000000006</v>
      </c>
    </row>
    <row r="210" spans="1:14" x14ac:dyDescent="0.25">
      <c r="A210" s="10" t="s">
        <v>32</v>
      </c>
      <c r="B210" s="11"/>
      <c r="C210" s="13" t="s">
        <v>13</v>
      </c>
      <c r="D210" s="11"/>
      <c r="E210" s="11">
        <f>SUM(E197,E209)</f>
        <v>14288</v>
      </c>
      <c r="H210" s="10" t="s">
        <v>31</v>
      </c>
      <c r="I210" s="11"/>
      <c r="J210" s="13" t="s">
        <v>13</v>
      </c>
      <c r="K210" s="11"/>
      <c r="L210" s="11">
        <f>SUM(L200:L209)</f>
        <v>-3752</v>
      </c>
    </row>
    <row r="211" spans="1:14" x14ac:dyDescent="0.25">
      <c r="A211" s="14" t="s">
        <v>13</v>
      </c>
      <c r="B211" s="15"/>
      <c r="C211" s="13" t="s">
        <v>13</v>
      </c>
      <c r="D211" s="15"/>
      <c r="E211" s="15"/>
      <c r="H211" s="10" t="s">
        <v>32</v>
      </c>
      <c r="I211" s="11"/>
      <c r="J211" s="13" t="s">
        <v>13</v>
      </c>
      <c r="K211" s="11"/>
      <c r="L211" s="11">
        <f>SUM(L198,L210)</f>
        <v>14288</v>
      </c>
    </row>
    <row r="212" spans="1:14" x14ac:dyDescent="0.25">
      <c r="A212" s="10" t="s">
        <v>33</v>
      </c>
      <c r="B212" s="11"/>
      <c r="C212" s="13" t="s">
        <v>13</v>
      </c>
      <c r="D212" s="11"/>
      <c r="E212" s="11"/>
      <c r="H212" s="14" t="s">
        <v>13</v>
      </c>
      <c r="I212" s="15"/>
      <c r="J212" s="13" t="s">
        <v>13</v>
      </c>
      <c r="K212" s="15"/>
      <c r="L212" s="15"/>
    </row>
    <row r="213" spans="1:14" x14ac:dyDescent="0.25">
      <c r="A213" s="14" t="s">
        <v>34</v>
      </c>
      <c r="B213" s="15">
        <v>-1</v>
      </c>
      <c r="C213" s="13" t="s">
        <v>13</v>
      </c>
      <c r="D213" s="15">
        <v>725</v>
      </c>
      <c r="E213" s="15">
        <f t="shared" ref="E213:E220" si="12">B213*D213</f>
        <v>-725</v>
      </c>
      <c r="H213" s="10" t="s">
        <v>33</v>
      </c>
      <c r="I213" s="11"/>
      <c r="J213" s="13" t="s">
        <v>13</v>
      </c>
      <c r="K213" s="11"/>
      <c r="L213" s="11"/>
    </row>
    <row r="214" spans="1:14" x14ac:dyDescent="0.25">
      <c r="A214" s="14" t="s">
        <v>80</v>
      </c>
      <c r="B214" s="15">
        <v>-35</v>
      </c>
      <c r="C214" s="13" t="s">
        <v>13</v>
      </c>
      <c r="D214" s="15">
        <v>20</v>
      </c>
      <c r="E214" s="15">
        <f t="shared" si="12"/>
        <v>-700</v>
      </c>
      <c r="H214" s="21" t="s">
        <v>89</v>
      </c>
      <c r="I214" s="20">
        <v>-1</v>
      </c>
      <c r="J214" s="22" t="s">
        <v>13</v>
      </c>
      <c r="K214" s="20">
        <v>140</v>
      </c>
      <c r="L214" s="20">
        <f t="shared" ref="L214" si="13">I214*K214</f>
        <v>-140</v>
      </c>
    </row>
    <row r="215" spans="1:14" x14ac:dyDescent="0.25">
      <c r="A215" s="14" t="s">
        <v>35</v>
      </c>
      <c r="B215" s="15">
        <v>-1</v>
      </c>
      <c r="C215" s="13" t="s">
        <v>13</v>
      </c>
      <c r="D215" s="15">
        <v>100</v>
      </c>
      <c r="E215" s="15">
        <f t="shared" si="12"/>
        <v>-100</v>
      </c>
      <c r="H215" s="14" t="s">
        <v>80</v>
      </c>
      <c r="I215" s="15">
        <v>-35</v>
      </c>
      <c r="J215" s="13" t="s">
        <v>13</v>
      </c>
      <c r="K215" s="15">
        <v>20</v>
      </c>
      <c r="L215" s="15">
        <f t="shared" ref="L215:L221" si="14">I215*K215</f>
        <v>-700</v>
      </c>
    </row>
    <row r="216" spans="1:14" x14ac:dyDescent="0.25">
      <c r="A216" s="14" t="s">
        <v>36</v>
      </c>
      <c r="B216" s="15">
        <v>-1</v>
      </c>
      <c r="C216" s="13" t="s">
        <v>13</v>
      </c>
      <c r="D216" s="15">
        <v>400</v>
      </c>
      <c r="E216" s="15">
        <f t="shared" si="12"/>
        <v>-400</v>
      </c>
      <c r="H216" s="14" t="s">
        <v>35</v>
      </c>
      <c r="I216" s="15">
        <v>-1</v>
      </c>
      <c r="J216" s="13" t="s">
        <v>13</v>
      </c>
      <c r="K216" s="15">
        <v>100</v>
      </c>
      <c r="L216" s="15">
        <f t="shared" si="14"/>
        <v>-100</v>
      </c>
    </row>
    <row r="217" spans="1:14" x14ac:dyDescent="0.25">
      <c r="A217" s="14" t="s">
        <v>37</v>
      </c>
      <c r="B217" s="15">
        <v>-6</v>
      </c>
      <c r="C217" s="13" t="s">
        <v>13</v>
      </c>
      <c r="D217" s="15">
        <v>140</v>
      </c>
      <c r="E217" s="15">
        <f t="shared" si="12"/>
        <v>-840</v>
      </c>
      <c r="H217" s="21" t="s">
        <v>87</v>
      </c>
      <c r="I217" s="20">
        <v>-1</v>
      </c>
      <c r="J217" s="22" t="s">
        <v>13</v>
      </c>
      <c r="K217" s="20">
        <v>425</v>
      </c>
      <c r="L217" s="20">
        <f t="shared" si="14"/>
        <v>-425</v>
      </c>
    </row>
    <row r="218" spans="1:14" x14ac:dyDescent="0.25">
      <c r="A218" s="14" t="s">
        <v>38</v>
      </c>
      <c r="B218" s="15">
        <v>-1</v>
      </c>
      <c r="C218" s="13" t="s">
        <v>13</v>
      </c>
      <c r="D218" s="15">
        <v>980</v>
      </c>
      <c r="E218" s="15">
        <f t="shared" si="12"/>
        <v>-980</v>
      </c>
      <c r="H218" s="14" t="s">
        <v>37</v>
      </c>
      <c r="I218" s="36">
        <v>-7</v>
      </c>
      <c r="J218" s="13" t="s">
        <v>13</v>
      </c>
      <c r="K218" s="15">
        <v>140</v>
      </c>
      <c r="L218" s="15">
        <f t="shared" si="14"/>
        <v>-980</v>
      </c>
    </row>
    <row r="219" spans="1:14" x14ac:dyDescent="0.25">
      <c r="A219" s="14" t="s">
        <v>64</v>
      </c>
      <c r="B219" s="15">
        <v>-1</v>
      </c>
      <c r="C219" s="13" t="s">
        <v>13</v>
      </c>
      <c r="D219" s="15">
        <v>445</v>
      </c>
      <c r="E219" s="15">
        <f t="shared" si="12"/>
        <v>-445</v>
      </c>
      <c r="H219" s="14" t="s">
        <v>38</v>
      </c>
      <c r="I219" s="15">
        <v>-1</v>
      </c>
      <c r="J219" s="13" t="s">
        <v>13</v>
      </c>
      <c r="K219" s="15">
        <v>980</v>
      </c>
      <c r="L219" s="15">
        <f t="shared" si="14"/>
        <v>-980</v>
      </c>
    </row>
    <row r="220" spans="1:14" x14ac:dyDescent="0.25">
      <c r="A220" s="14" t="s">
        <v>65</v>
      </c>
      <c r="B220" s="15"/>
      <c r="C220" s="13" t="s">
        <v>13</v>
      </c>
      <c r="D220" s="16">
        <v>0.23</v>
      </c>
      <c r="E220" s="15">
        <f t="shared" si="12"/>
        <v>0</v>
      </c>
      <c r="H220" s="14" t="s">
        <v>64</v>
      </c>
      <c r="I220" s="15">
        <v>-1</v>
      </c>
      <c r="J220" s="13" t="s">
        <v>13</v>
      </c>
      <c r="K220" s="15">
        <v>445</v>
      </c>
      <c r="L220" s="15">
        <f t="shared" si="14"/>
        <v>-445</v>
      </c>
    </row>
    <row r="221" spans="1:14" x14ac:dyDescent="0.25">
      <c r="A221" s="14" t="s">
        <v>43</v>
      </c>
      <c r="B221" s="15"/>
      <c r="C221" s="13" t="s">
        <v>13</v>
      </c>
      <c r="D221" s="15"/>
      <c r="E221" s="15">
        <v>-800</v>
      </c>
      <c r="H221" s="14" t="s">
        <v>65</v>
      </c>
      <c r="I221" s="15"/>
      <c r="J221" s="13" t="s">
        <v>13</v>
      </c>
      <c r="K221" s="16">
        <v>0.23</v>
      </c>
      <c r="L221" s="15">
        <f t="shared" si="14"/>
        <v>0</v>
      </c>
    </row>
    <row r="222" spans="1:14" x14ac:dyDescent="0.25">
      <c r="A222" s="10" t="s">
        <v>44</v>
      </c>
      <c r="B222" s="11"/>
      <c r="C222" s="13" t="s">
        <v>13</v>
      </c>
      <c r="D222" s="11"/>
      <c r="E222" s="11">
        <f>SUM(E213:E221)</f>
        <v>-4990</v>
      </c>
      <c r="H222" s="14" t="s">
        <v>43</v>
      </c>
      <c r="I222" s="15"/>
      <c r="J222" s="13" t="s">
        <v>13</v>
      </c>
      <c r="K222" s="15"/>
      <c r="L222" s="15">
        <v>-800</v>
      </c>
      <c r="N222" s="19">
        <f>E222-L223</f>
        <v>-420</v>
      </c>
    </row>
    <row r="223" spans="1:14" x14ac:dyDescent="0.25">
      <c r="A223" s="14" t="s">
        <v>45</v>
      </c>
      <c r="B223" s="15"/>
      <c r="C223" s="13" t="s">
        <v>13</v>
      </c>
      <c r="D223" s="15"/>
      <c r="E223" s="15">
        <f>SUM(E210,E222)</f>
        <v>9298</v>
      </c>
      <c r="H223" s="10" t="s">
        <v>44</v>
      </c>
      <c r="I223" s="11"/>
      <c r="J223" s="13" t="s">
        <v>13</v>
      </c>
      <c r="K223" s="11"/>
      <c r="L223" s="11">
        <f>SUM(L214:L222)</f>
        <v>-4570</v>
      </c>
    </row>
    <row r="224" spans="1:14" x14ac:dyDescent="0.25">
      <c r="H224" s="14" t="s">
        <v>45</v>
      </c>
      <c r="I224" s="15"/>
      <c r="J224" s="13" t="s">
        <v>13</v>
      </c>
      <c r="K224" s="15"/>
      <c r="L224" s="15">
        <f>SUM(L211,L223)</f>
        <v>9718</v>
      </c>
    </row>
    <row r="225" spans="1:12" x14ac:dyDescent="0.25">
      <c r="A225" s="12" t="s">
        <v>66</v>
      </c>
    </row>
    <row r="226" spans="1:12" x14ac:dyDescent="0.25">
      <c r="H226" s="12" t="s">
        <v>66</v>
      </c>
    </row>
    <row r="227" spans="1:12" x14ac:dyDescent="0.25">
      <c r="A227" s="12" t="s">
        <v>46</v>
      </c>
    </row>
    <row r="228" spans="1:12" x14ac:dyDescent="0.25">
      <c r="H228" s="12" t="s">
        <v>46</v>
      </c>
    </row>
    <row r="229" spans="1:12" x14ac:dyDescent="0.25">
      <c r="A229" t="s">
        <v>67</v>
      </c>
    </row>
    <row r="230" spans="1:12" x14ac:dyDescent="0.25">
      <c r="A230" s="12" t="s">
        <v>1</v>
      </c>
      <c r="B230" s="12" t="s">
        <v>2</v>
      </c>
      <c r="H230" t="s">
        <v>67</v>
      </c>
    </row>
    <row r="231" spans="1:12" x14ac:dyDescent="0.25">
      <c r="A231" s="12" t="s">
        <v>3</v>
      </c>
      <c r="B231" s="12" t="s">
        <v>4</v>
      </c>
      <c r="H231" s="12" t="s">
        <v>1</v>
      </c>
      <c r="I231" s="12" t="s">
        <v>2</v>
      </c>
    </row>
    <row r="232" spans="1:12" x14ac:dyDescent="0.25">
      <c r="A232" s="12" t="s">
        <v>5</v>
      </c>
      <c r="B232" s="12" t="s">
        <v>6</v>
      </c>
      <c r="H232" s="12" t="s">
        <v>3</v>
      </c>
      <c r="I232" s="12" t="s">
        <v>4</v>
      </c>
    </row>
    <row r="233" spans="1:12" x14ac:dyDescent="0.25">
      <c r="A233" s="12" t="s">
        <v>7</v>
      </c>
      <c r="B233" s="12" t="s">
        <v>8</v>
      </c>
      <c r="H233" s="12" t="s">
        <v>5</v>
      </c>
      <c r="I233" s="12" t="s">
        <v>6</v>
      </c>
    </row>
    <row r="234" spans="1:12" x14ac:dyDescent="0.25">
      <c r="A234" s="12" t="s">
        <v>9</v>
      </c>
      <c r="B234" s="12" t="s">
        <v>77</v>
      </c>
      <c r="H234" s="12" t="s">
        <v>7</v>
      </c>
      <c r="I234" s="12" t="s">
        <v>8</v>
      </c>
    </row>
    <row r="235" spans="1:12" x14ac:dyDescent="0.25">
      <c r="H235" s="12" t="s">
        <v>9</v>
      </c>
      <c r="I235" s="12" t="s">
        <v>77</v>
      </c>
    </row>
    <row r="236" spans="1:12" x14ac:dyDescent="0.25">
      <c r="A236" s="8" t="s">
        <v>11</v>
      </c>
      <c r="B236" s="9" t="s">
        <v>12</v>
      </c>
      <c r="C236" s="9" t="s">
        <v>13</v>
      </c>
      <c r="D236" s="9" t="s">
        <v>14</v>
      </c>
      <c r="E236" s="9" t="s">
        <v>15</v>
      </c>
    </row>
    <row r="237" spans="1:12" x14ac:dyDescent="0.25">
      <c r="H237" s="8" t="s">
        <v>11</v>
      </c>
      <c r="I237" s="9" t="s">
        <v>12</v>
      </c>
      <c r="J237" s="9" t="s">
        <v>13</v>
      </c>
      <c r="K237" s="9" t="s">
        <v>14</v>
      </c>
      <c r="L237" s="9" t="s">
        <v>15</v>
      </c>
    </row>
    <row r="238" spans="1:12" x14ac:dyDescent="0.25">
      <c r="A238" s="12" t="s">
        <v>83</v>
      </c>
    </row>
    <row r="239" spans="1:12" x14ac:dyDescent="0.25">
      <c r="H239" s="12" t="s">
        <v>83</v>
      </c>
    </row>
    <row r="240" spans="1:12" x14ac:dyDescent="0.25">
      <c r="A240" s="12" t="s">
        <v>46</v>
      </c>
    </row>
    <row r="241" spans="1:8" x14ac:dyDescent="0.25">
      <c r="H241" s="12" t="s">
        <v>46</v>
      </c>
    </row>
    <row r="242" spans="1:8" x14ac:dyDescent="0.25">
      <c r="A242" s="12" t="s">
        <v>73</v>
      </c>
    </row>
    <row r="243" spans="1:8" x14ac:dyDescent="0.25">
      <c r="A243" s="12" t="s">
        <v>74</v>
      </c>
      <c r="H243" s="12" t="s">
        <v>73</v>
      </c>
    </row>
    <row r="244" spans="1:8" x14ac:dyDescent="0.25">
      <c r="H244" s="12" t="s">
        <v>74</v>
      </c>
    </row>
    <row r="245" spans="1:8" x14ac:dyDescent="0.25">
      <c r="A245" s="12" t="s">
        <v>75</v>
      </c>
    </row>
    <row r="246" spans="1:8" x14ac:dyDescent="0.25">
      <c r="A246" s="12" t="s">
        <v>76</v>
      </c>
      <c r="H246" s="12" t="s">
        <v>75</v>
      </c>
    </row>
    <row r="247" spans="1:8" x14ac:dyDescent="0.25">
      <c r="H247" s="12"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3</vt:i4>
      </vt:variant>
      <vt:variant>
        <vt:lpstr>Navngivne områder</vt:lpstr>
      </vt:variant>
      <vt:variant>
        <vt:i4>3</vt:i4>
      </vt:variant>
    </vt:vector>
  </HeadingPairs>
  <TitlesOfParts>
    <vt:vector size="6" baseType="lpstr">
      <vt:lpstr>Tilpasning omkostninger</vt:lpstr>
      <vt:lpstr>Uden husdyrgødning</vt:lpstr>
      <vt:lpstr>Med husdyrgødning</vt:lpstr>
      <vt:lpstr>_Afg07</vt:lpstr>
      <vt:lpstr>Alt1nr</vt:lpstr>
      <vt:lpstr>Hdgnr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Højholdt</dc:creator>
  <cp:lastModifiedBy>Maja Runge Christensen</cp:lastModifiedBy>
  <cp:lastPrinted>2023-10-09T11:06:26Z</cp:lastPrinted>
  <dcterms:created xsi:type="dcterms:W3CDTF">2023-05-23T08:00:54Z</dcterms:created>
  <dcterms:modified xsi:type="dcterms:W3CDTF">2023-10-09T11:06:51Z</dcterms:modified>
</cp:coreProperties>
</file>